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8.xml.rels" ContentType="application/vnd.openxmlformats-package.relationships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troduction" sheetId="1" state="visible" r:id="rId3"/>
    <sheet name="System Profile" sheetId="2" state="visible" r:id="rId4"/>
    <sheet name="Governance" sheetId="3" state="visible" r:id="rId5"/>
    <sheet name="Data" sheetId="4" state="visible" r:id="rId6"/>
    <sheet name="Model" sheetId="5" state="visible" r:id="rId7"/>
    <sheet name="Application" sheetId="6" state="visible" r:id="rId8"/>
    <sheet name="Operations" sheetId="7" state="visible" r:id="rId9"/>
    <sheet name="Dashboard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<sst xmlns="http://schemas.openxmlformats.org/spreadsheetml/2006/main" count="269" uniqueCount="205">
  <si>
    <t xml:space="preserve">AISIF New AI System Assessment (v0.2 Draft)</t>
  </si>
  <si>
    <t xml:space="preserve">Companion workbook to the AISIF Practitioner White Paper · Pre-deployment control assessment for a single AI system across the five AISIF layers · Pairs with the AISIF Maturity Self-Assessment (programme-level)</t>
  </si>
  <si>
    <t xml:space="preserve">How to Use This Tool</t>
  </si>
  <si>
    <t xml:space="preserve">1.  Complete the assessment information and system identification below (yellow cells are input cells).</t>
  </si>
  <si>
    <t xml:space="preserve">2.  Complete the System Profile tab. Its six factors compute the system's inherent risk tier, which raises the approval bar on the Dashboard for High and Critical systems.</t>
  </si>
  <si>
    <t xml:space="preserve">3.  Work through each layer tab (Governance → Operations), answering every control check with the Yes / No / Planned / N-A dropdown and recording the supporting artefact in the Evidence column. Answer with evidence, not intent: a control that is planned but not implemented is Planned, and Planned does not count toward approval. A qualified answer is a No. Use N-A only where the check genuinely does not apply (e.g., agentic controls for a non-agentic system) and justify it in Notes.</t>
  </si>
  <si>
    <t xml:space="preserve">4.  The Dashboard computes per-layer results, mandatory-control status, and a provisional deployment recommendation, and carries the sign-off block for the governance decision.</t>
  </si>
  <si>
    <t xml:space="preserve">Legend</t>
  </si>
  <si>
    <t xml:space="preserve">Yellow cell</t>
  </si>
  <si>
    <t xml:space="preserve">Input — complete these</t>
  </si>
  <si>
    <t xml:space="preserve">White cell</t>
  </si>
  <si>
    <t xml:space="preserve">Calculated or fixed — do not edit</t>
  </si>
  <si>
    <t xml:space="preserve">Amber-tinted criticality</t>
  </si>
  <si>
    <t xml:space="preserve">Mandatory control — gates the deployment recommendation</t>
  </si>
  <si>
    <t xml:space="preserve">Assessment Information</t>
  </si>
  <si>
    <t xml:space="preserve">Organisation name</t>
  </si>
  <si>
    <t xml:space="preserve">e.g., Example Energy Corp.</t>
  </si>
  <si>
    <t xml:space="preserve">Assessment date(s)</t>
  </si>
  <si>
    <t xml:space="preserve">e.g., 2026-08-14</t>
  </si>
  <si>
    <t xml:space="preserve">Location / method of interview</t>
  </si>
  <si>
    <t xml:space="preserve">e.g., On-site, Calgary head office; or Remote (Teams)</t>
  </si>
  <si>
    <t xml:space="preserve">Workbook version / status</t>
  </si>
  <si>
    <t xml:space="preserve">e.g., v0.2 draft — provisional recommendation logic</t>
  </si>
  <si>
    <t xml:space="preserve">System Identification</t>
  </si>
  <si>
    <t xml:space="preserve">AI system name</t>
  </si>
  <si>
    <t xml:space="preserve">e.g., Contract Review Copilot</t>
  </si>
  <si>
    <t xml:space="preserve">Description / intended use</t>
  </si>
  <si>
    <t xml:space="preserve">e.g., Summarises supplier contracts for procurement staff</t>
  </si>
  <si>
    <t xml:space="preserve">Vendor / provider and model(s)</t>
  </si>
  <si>
    <t xml:space="preserve">e.g., Vendor X on Azure OpenAI GPT-4o; or internal build</t>
  </si>
  <si>
    <t xml:space="preserve">Deployment type</t>
  </si>
  <si>
    <t xml:space="preserve">e.g., Embedded SaaS AI / AI agent / custom application / Copilot Studio / MCP integration</t>
  </si>
  <si>
    <t xml:space="preserve">Business owner (name, title, email)</t>
  </si>
  <si>
    <t xml:space="preserve">e.g., J. Doe, Director of Procurement, j.doe@example.com</t>
  </si>
  <si>
    <t xml:space="preserve">Technical owner (name, title, email)</t>
  </si>
  <si>
    <t xml:space="preserve">e.g., K. Lee, Platform Lead, k.lee@example.com</t>
  </si>
  <si>
    <t xml:space="preserve">Target go-live date</t>
  </si>
  <si>
    <t xml:space="preserve">e.g., 2026-10-01</t>
  </si>
  <si>
    <t xml:space="preserve">Assessor / Interviewer (person who conducted the assessment)</t>
  </si>
  <si>
    <t xml:space="preserve">Name</t>
  </si>
  <si>
    <t xml:space="preserve">e.g., O. Adeyemi</t>
  </si>
  <si>
    <t xml:space="preserve">Title / role</t>
  </si>
  <si>
    <t xml:space="preserve">e.g., Fractional CISO</t>
  </si>
  <si>
    <t xml:space="preserve">Organisation</t>
  </si>
  <si>
    <t xml:space="preserve">e.g., Cyberdefense Partners Inc.</t>
  </si>
  <si>
    <t xml:space="preserve">Email</t>
  </si>
  <si>
    <t xml:space="preserve">e.g., assessor@example.com</t>
  </si>
  <si>
    <t xml:space="preserve">Phone</t>
  </si>
  <si>
    <t xml:space="preserve">e.g., +1 403 555 0100</t>
  </si>
  <si>
    <t xml:space="preserve">Respondents (who answered the questions)</t>
  </si>
  <si>
    <t xml:space="preserve">Department</t>
  </si>
  <si>
    <t xml:space="preserve">Layers covered</t>
  </si>
  <si>
    <t xml:space="preserve">Example: A. Bello (overwrite this row)</t>
  </si>
  <si>
    <t xml:space="preserve">CISO</t>
  </si>
  <si>
    <t xml:space="preserve">Information Security</t>
  </si>
  <si>
    <t xml:space="preserve">a.bello@example.com</t>
  </si>
  <si>
    <t xml:space="preserve">+1 403 555 0199</t>
  </si>
  <si>
    <t xml:space="preserve">Governance; Operations</t>
  </si>
  <si>
    <t xml:space="preserve">Scoring caveat: control criticality designations, inherent-risk tiering, and the Dashboard's recommendation thresholds are provisional proposals pending validation (white paper, Section 8). The recommendation supports — it does not replace — the governance body's decision recorded in the sign-off block.</t>
  </si>
  <si>
    <t xml:space="preserve">System Profile — Inherent Risk Tier</t>
  </si>
  <si>
    <t xml:space="preserve">Select one option per factor (yellow cells). Scores 1–4 per factor are computed automatically; the tier raises the Dashboard approval bar for High and Critical systems. Option columns F–I are the scoring key (score 1 → 4 left to right) — do not edit.</t>
  </si>
  <si>
    <t xml:space="preserve">Risk factor</t>
  </si>
  <si>
    <t xml:space="preserve">Selection</t>
  </si>
  <si>
    <t xml:space="preserve">Score</t>
  </si>
  <si>
    <t xml:space="preserve">Data sensitivity — Highest classification of data the system touches</t>
  </si>
  <si>
    <t xml:space="preserve">Public</t>
  </si>
  <si>
    <t xml:space="preserve">Internal</t>
  </si>
  <si>
    <t xml:space="preserve">Confidential</t>
  </si>
  <si>
    <t xml:space="preserve">Restricted / regulated</t>
  </si>
  <si>
    <t xml:space="preserve">User exposure — Who can interact with the system</t>
  </si>
  <si>
    <t xml:space="preserve">Small internal team</t>
  </si>
  <si>
    <t xml:space="preserve">Broad internal workforce</t>
  </si>
  <si>
    <t xml:space="preserve">Partners / suppliers</t>
  </si>
  <si>
    <t xml:space="preserve">Public-facing</t>
  </si>
  <si>
    <t xml:space="preserve">Autonomy — Degree of autonomous action</t>
  </si>
  <si>
    <t xml:space="preserve">Assistive (suggestions only)</t>
  </si>
  <si>
    <t xml:space="preserve">Drafts actions for human execution</t>
  </si>
  <si>
    <t xml:space="preserve">Acts with human approval gates</t>
  </si>
  <si>
    <t xml:space="preserve">Autonomous actions</t>
  </si>
  <si>
    <t xml:space="preserve">Decision impact — Consequence of relying on outputs</t>
  </si>
  <si>
    <t xml:space="preserve">Informational</t>
  </si>
  <si>
    <t xml:space="preserve">Operational efficiency</t>
  </si>
  <si>
    <t xml:space="preserve">Financial / contractual</t>
  </si>
  <si>
    <t xml:space="preserve">Safety; legal; or regulated decisions</t>
  </si>
  <si>
    <t xml:space="preserve">Third-party dependency — Reliance on external AI/data platforms</t>
  </si>
  <si>
    <t xml:space="preserve">None (fully internal)</t>
  </si>
  <si>
    <t xml:space="preserve">Single vetted provider</t>
  </si>
  <si>
    <t xml:space="preserve">Multiple providers</t>
  </si>
  <si>
    <t xml:space="preserve">Critical external dependency</t>
  </si>
  <si>
    <t xml:space="preserve">Integration depth — Reach into enterprise systems</t>
  </si>
  <si>
    <t xml:space="preserve">Standalone</t>
  </si>
  <si>
    <t xml:space="preserve">Read access to internal data</t>
  </si>
  <si>
    <t xml:space="preserve">Write access / workflow integration</t>
  </si>
  <si>
    <t xml:space="preserve">Deep tool; agent; or MCP access</t>
  </si>
  <si>
    <t xml:space="preserve">Total inherent risk score</t>
  </si>
  <si>
    <t xml:space="preserve">Inherent risk tier</t>
  </si>
  <si>
    <t xml:space="preserve">Tier bands (provisional): 6–8 Low · 9–13 Medium · 14–19 High · 20–24 Critical. Validate against your risk appetite before formal use.</t>
  </si>
  <si>
    <t xml:space="preserve">Governance Layer — Control Checks  (items 1–6)</t>
  </si>
  <si>
    <t xml:space="preserve">Answer for THIS system. Yellow cells are inputs. Evidence must name the artefact. Planned does not count toward approval; a qualified answer is a No; justify any N-A in Notes.</t>
  </si>
  <si>
    <t xml:space="preserve">#</t>
  </si>
  <si>
    <t xml:space="preserve">Control Check</t>
  </si>
  <si>
    <t xml:space="preserve">What It Verifies</t>
  </si>
  <si>
    <t xml:space="preserve">Criticality</t>
  </si>
  <si>
    <t xml:space="preserve">Answer</t>
  </si>
  <si>
    <t xml:space="preserve">Evidence / Artefact Reference</t>
  </si>
  <si>
    <t xml:space="preserve">Notes</t>
  </si>
  <si>
    <t xml:space="preserve">Is this system registered in the AI system inventory with a named accountable business owner and a named technical owner?</t>
  </si>
  <si>
    <t xml:space="preserve">Inventory and ownership — the precondition for every other control.</t>
  </si>
  <si>
    <t xml:space="preserve">Mandatory</t>
  </si>
  <si>
    <t xml:space="preserve">Has a documented risk assessment for this system been completed and approved through the AI governance gate before production use?</t>
  </si>
  <si>
    <t xml:space="preserve">Pre-production risk gating at deployment cadence (Case Study D).</t>
  </si>
  <si>
    <t xml:space="preserve">For vendor or embedded SaaS AI: has third-party due diligence been completed — data handling, training-on-your-data terms, model provenance, sub-processors — and accepted?</t>
  </si>
  <si>
    <t xml:space="preserve">Third-party AI due diligence.</t>
  </si>
  <si>
    <t xml:space="preserve">Is a shared-responsibility assignment documented for every platform this system depends on, with platform-available controls (MFA, network policy, logging) made mandatory rather than left to defaults?</t>
  </si>
  <si>
    <t xml:space="preserve">Shared-responsibility closure (Case Study E).</t>
  </si>
  <si>
    <t xml:space="preserve">Are the intended use, user population, and explicitly prohibited uses of this system documented and communicated to users?</t>
  </si>
  <si>
    <t xml:space="preserve">Use-case boundary definition.</t>
  </si>
  <si>
    <t xml:space="preserve">Recommended</t>
  </si>
  <si>
    <t xml:space="preserve">Have privacy, legal, and regulatory reviews applicable to this system (e.g., privacy impact assessment, sector or AI-specific regulation) been completed?</t>
  </si>
  <si>
    <t xml:space="preserve">Legal and regulatory conformance.</t>
  </si>
  <si>
    <t xml:space="preserve">Data Layer — Control Checks  (items 7–12)</t>
  </si>
  <si>
    <t xml:space="preserve">Are all data sources this system ingests, retrieves, or trains on classified, and is that classification approved for this specific use?</t>
  </si>
  <si>
    <t xml:space="preserve">Data classification and use approval.</t>
  </si>
  <si>
    <t xml:space="preserve">Is regulated or restricted data (personal, financial, health, confidential) excluded from this system unless explicitly approved with compensating controls?</t>
  </si>
  <si>
    <t xml:space="preserve">Restricted-data control.</t>
  </si>
  <si>
    <t xml:space="preserve">Is input inspection (DLP) applied to prompts and uploads before they reach external models, with block or tokenise on match?</t>
  </si>
  <si>
    <t xml:space="preserve">Input DLP.</t>
  </si>
  <si>
    <t xml:space="preserve">Are chat content, personal data, and secrets redacted or minimised at log and telemetry ingestion for this system, rather than persisted in plaintext?</t>
  </si>
  <si>
    <t xml:space="preserve">Minimisation at ingestion (Case Study D).</t>
  </si>
  <si>
    <t xml:space="preserve">Do data residency and retention for prompts, outputs, and provider-side storage comply with organisational and regulatory requirements?</t>
  </si>
  <si>
    <t xml:space="preserve">Residency and retention.</t>
  </si>
  <si>
    <t xml:space="preserve">For RAG/grounding: are retrieval sources curated and classified, with retrieval permission-trimmed to the requesting user's entitlements?</t>
  </si>
  <si>
    <t xml:space="preserve">Retrieval scope control.</t>
  </si>
  <si>
    <t xml:space="preserve">Model Layer — Control Checks  (items 13–17)</t>
  </si>
  <si>
    <t xml:space="preserve">Is model provenance verified — sourced from an approved registry — with an AI bill of materials recorded for this system?</t>
  </si>
  <si>
    <t xml:space="preserve">Model supply chain.</t>
  </si>
  <si>
    <t xml:space="preserve">Has adversarial testing informed by MITRE ATLAS scenarios been performed against this system before go-live — not only a standard application penetration test?</t>
  </si>
  <si>
    <t xml:space="preserve">ML-specific pre-deployment assurance.</t>
  </si>
  <si>
    <t xml:space="preserve">Are model changes for this system — fine-tunes, system prompt revisions, version upgrades — subject to evaluation and approval before release, with rollback available?</t>
  </si>
  <si>
    <t xml:space="preserve">Model change control.</t>
  </si>
  <si>
    <t xml:space="preserve">For high-stakes outputs: is grounding with citations configured, with defined confidence and refusal behaviour?</t>
  </si>
  <si>
    <t xml:space="preserve">Grounding and citation requirements.</t>
  </si>
  <si>
    <t xml:space="preserve">Is it contractually and technically confirmed that enterprise inputs to this system are not used for provider model training unless explicitly approved?</t>
  </si>
  <si>
    <t xml:space="preserve">Training-use control.</t>
  </si>
  <si>
    <t xml:space="preserve">Application Layer — Control Checks  (items 18–23)</t>
  </si>
  <si>
    <t xml:space="preserve">Are prompt injection defenses implemented at the application layer for this system?</t>
  </si>
  <si>
    <t xml:space="preserve">Direct injection defence (OWASP LLM01).</t>
  </si>
  <si>
    <t xml:space="preserve">Is retrieved or referenced content (RAG documents, emails, web pages, files) treated as untrusted input before reaching the model?</t>
  </si>
  <si>
    <t xml:space="preserve">Indirect injection defence (Case Study A).</t>
  </si>
  <si>
    <t xml:space="preserve">Are outputs consumed by downstream systems — code, queries, commands, URLs — validated or sandboxed before execution?</t>
  </si>
  <si>
    <t xml:space="preserve">Output handling.</t>
  </si>
  <si>
    <t xml:space="preserve">If agentic: does the system run under a dedicated least-privilege identity, invoke only allowlisted tools, and require human approval for irreversible or high-impact actions?</t>
  </si>
  <si>
    <t xml:space="preserve">Agentic containment (answer N-A if not agentic).</t>
  </si>
  <si>
    <t xml:space="preserve">Are all credentials used by this system vaulted and short-lived, with secrets prohibited from prompts, logs, and agent-accessible storage?</t>
  </si>
  <si>
    <t xml:space="preserve">Secrets hygiene (Case Studies D and E).</t>
  </si>
  <si>
    <t xml:space="preserve">Does the system enforce the requesting user's existing entitlements — no privilege escalation through the AI layer?</t>
  </si>
  <si>
    <t xml:space="preserve">User-context propagation.</t>
  </si>
  <si>
    <t xml:space="preserve">Operations Layer — Control Checks  (items 24–30)</t>
  </si>
  <si>
    <t xml:space="preserve">Is every datastore in this system's serving path — including analytics, observability, and telemetry stores — authenticated, network-restricted, and covered by MFA where applicable?</t>
  </si>
  <si>
    <t xml:space="preserve">Infrastructure identity trust (Case Studies D and E).</t>
  </si>
  <si>
    <t xml:space="preserve">Are this system's interactions — prompts, outputs, tool calls, agent decisions — logged and integrated into security monitoring, with alerting on anomalous behaviour?</t>
  </si>
  <si>
    <t xml:space="preserve">AI-specific observability.</t>
  </si>
  <si>
    <t xml:space="preserve">Do the system's credentials and service identities have defined maximum lifetimes, scheduled rotation, and revocation triggers?</t>
  </si>
  <si>
    <t xml:space="preserve">Credential lifecycle (Case Study E).</t>
  </si>
  <si>
    <t xml:space="preserve">Has an external attack-surface review of the system's internet-facing components been performed before go-live, with continuous exposure monitoring in place?</t>
  </si>
  <si>
    <t xml:space="preserve">Exposure management (Case Study D).</t>
  </si>
  <si>
    <t xml:space="preserve">Does the system have a tested disablement mechanism (kill switch) and an AI-specific incident response playbook naming this system?</t>
  </si>
  <si>
    <t xml:space="preserve">Response capability.</t>
  </si>
  <si>
    <t xml:space="preserve">Are operational support ownership, escalation paths, and a runbook defined for this system?</t>
  </si>
  <si>
    <t xml:space="preserve">Operational readiness.</t>
  </si>
  <si>
    <t xml:space="preserve">Is there a defined schedule for this system's monitoring findings to reach the governance cycle, with authority to trigger control updates?</t>
  </si>
  <si>
    <t xml:space="preserve">Recursive feedback loop.</t>
  </si>
  <si>
    <t xml:space="preserve">AISIF New AI System Assessment — Dashboard</t>
  </si>
  <si>
    <t xml:space="preserve">Organisation:</t>
  </si>
  <si>
    <t xml:space="preserve">System:</t>
  </si>
  <si>
    <t xml:space="preserve">Assessed:</t>
  </si>
  <si>
    <t xml:space="preserve">Inherent risk tier:</t>
  </si>
  <si>
    <t xml:space="preserve">Control Check Results by Layer</t>
  </si>
  <si>
    <t xml:space="preserve">Layer</t>
  </si>
  <si>
    <t xml:space="preserve">Checks</t>
  </si>
  <si>
    <t xml:space="preserve">Yes</t>
  </si>
  <si>
    <t xml:space="preserve">No</t>
  </si>
  <si>
    <t xml:space="preserve">Planned</t>
  </si>
  <si>
    <t xml:space="preserve">N-A</t>
  </si>
  <si>
    <t xml:space="preserve">% Implemented</t>
  </si>
  <si>
    <t xml:space="preserve">Mandatory gaps</t>
  </si>
  <si>
    <t xml:space="preserve">Layer status</t>
  </si>
  <si>
    <t xml:space="preserve">Governance</t>
  </si>
  <si>
    <t xml:space="preserve">Data</t>
  </si>
  <si>
    <t xml:space="preserve">Model</t>
  </si>
  <si>
    <t xml:space="preserve">Application</t>
  </si>
  <si>
    <t xml:space="preserve">Operations</t>
  </si>
  <si>
    <t xml:space="preserve">All layers</t>
  </si>
  <si>
    <t xml:space="preserve">Provisional recommendation</t>
  </si>
  <si>
    <t xml:space="preserve">Logic (provisional): any mandatory control not Yes (and not N-A) blocks deployment. Otherwise, Approve requires ≥85% of applicable checks implemented — raised to ≥90% for High or Critical inherent-risk systems. Planned counts as not implemented. Unanswered checks count as not-Yes, so partial completion understates readiness by design. The recommendation informs — it does not replace — the governance decision below.</t>
  </si>
  <si>
    <t xml:space="preserve">Governance Sign-Off</t>
  </si>
  <si>
    <t xml:space="preserve">Governance body decision</t>
  </si>
  <si>
    <t xml:space="preserve">Conditions / remediation required</t>
  </si>
  <si>
    <t xml:space="preserve">e.g., Close items 14, 27 within 60 days</t>
  </si>
  <si>
    <t xml:space="preserve">Approver (name, title)</t>
  </si>
  <si>
    <t xml:space="preserve">e.g., Chair, AI Governance Committee</t>
  </si>
  <si>
    <t xml:space="preserve">Decision date</t>
  </si>
  <si>
    <t xml:space="preserve">e.g., 2026-09-05</t>
  </si>
  <si>
    <t xml:space="preserve">Re-assessment trigger / review date</t>
  </si>
  <si>
    <t xml:space="preserve">e.g., Material change or 12 months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</si>
</sst>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General"/>
  </numFmts>
  <fonts count="3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3"/>
      <color rgb="FF0D1821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88888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9"/>
      <color rgb="FFB45309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sz val="9"/>
      <name val="Arial"/>
      <family val="0"/>
      <charset val="1"/>
    </font>
    <font>
      <sz val="8"/>
      <color rgb="FF999999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2"/>
      <color rgb="FF0D1821"/>
      <name val="Arial"/>
      <family val="0"/>
      <charset val="1"/>
    </font>
    <font>
      <b val="true"/>
      <sz val="11"/>
      <color rgb="FF0D1821"/>
      <name val="Arial"/>
      <family val="0"/>
      <charset val="1"/>
    </font>
    <font>
      <sz val="9"/>
      <color rgb="FF444444"/>
      <name val="Arial"/>
      <family val="0"/>
      <charset val="1"/>
    </font>
    <font>
      <b val="true"/>
      <sz val="9"/>
      <color rgb="FFB45309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11"/>
      <color rgb="FF0F766E"/>
      <name val="Arial"/>
      <family val="0"/>
      <charset val="1"/>
    </font>
    <font>
      <b val="true"/>
      <sz val="11"/>
      <color rgb="FF6D28D9"/>
      <name val="Arial"/>
      <family val="0"/>
      <charset val="1"/>
    </font>
    <font>
      <b val="true"/>
      <sz val="11"/>
      <color rgb="FFB91C1C"/>
      <name val="Arial"/>
      <family val="0"/>
      <charset val="1"/>
    </font>
    <font>
      <b val="true"/>
      <sz val="11"/>
      <color rgb="FFB45309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sz val="10"/>
      <color rgb="FF0064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9"/>
      <name val="Arial"/>
      <family val="0"/>
      <charset val="1"/>
    </font>
    <font>
      <b val="true"/>
      <sz val="10"/>
      <color rgb="FFB91C1C"/>
      <name val="Arial"/>
      <family val="0"/>
      <charset val="1"/>
    </font>
    <font>
      <i val="true"/>
      <sz val="8"/>
      <color rgb="FF888888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0D1821"/>
        <bgColor rgb="FF000000"/>
      </patternFill>
    </fill>
    <fill>
      <patternFill patternType="solid">
        <fgColor rgb="FFFFF2CC"/>
        <bgColor rgb="FFFDE9CF"/>
      </patternFill>
    </fill>
    <fill>
      <patternFill patternType="solid">
        <fgColor rgb="FFFFFFFF"/>
        <bgColor rgb="FFFAF9F6"/>
      </patternFill>
    </fill>
    <fill>
      <patternFill patternType="solid">
        <fgColor rgb="FFFFF7E6"/>
        <bgColor rgb="FFFAF9F6"/>
      </patternFill>
    </fill>
    <fill>
      <patternFill patternType="solid">
        <fgColor rgb="FF3A3F45"/>
        <bgColor rgb="FF444444"/>
      </patternFill>
    </fill>
    <fill>
      <patternFill patternType="solid">
        <fgColor rgb="FFD9DEE4"/>
        <bgColor rgb="FFD9D9D9"/>
      </patternFill>
    </fill>
    <fill>
      <patternFill patternType="solid">
        <fgColor rgb="FFFAF9F6"/>
        <bgColor rgb="FFFFFFFF"/>
      </patternFill>
    </fill>
    <fill>
      <patternFill patternType="solid">
        <fgColor rgb="FF0F766E"/>
        <bgColor rgb="FF008080"/>
      </patternFill>
    </fill>
    <fill>
      <patternFill patternType="solid">
        <fgColor rgb="FFCCFBF1"/>
        <bgColor rgb="FFE3E6E9"/>
      </patternFill>
    </fill>
    <fill>
      <patternFill patternType="solid">
        <fgColor rgb="FF6D28D9"/>
        <bgColor rgb="FF800080"/>
      </patternFill>
    </fill>
    <fill>
      <patternFill patternType="solid">
        <fgColor rgb="FFEDE9FE"/>
        <bgColor rgb="FFE3E6E9"/>
      </patternFill>
    </fill>
    <fill>
      <patternFill patternType="solid">
        <fgColor rgb="FFB91C1C"/>
        <bgColor rgb="FF800000"/>
      </patternFill>
    </fill>
    <fill>
      <patternFill patternType="solid">
        <fgColor rgb="FFFEE2E2"/>
        <bgColor rgb="FFFDE9CF"/>
      </patternFill>
    </fill>
    <fill>
      <patternFill patternType="solid">
        <fgColor rgb="FFB45309"/>
        <bgColor rgb="FFB91C1C"/>
      </patternFill>
    </fill>
    <fill>
      <patternFill patternType="solid">
        <fgColor rgb="FFFDE9CF"/>
        <bgColor rgb="FFFFF2CC"/>
      </patternFill>
    </fill>
    <fill>
      <patternFill patternType="solid">
        <fgColor rgb="FFE3E6E9"/>
        <bgColor rgb="FFD9DEE4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8C8C8"/>
      </left>
      <right style="thin">
        <color rgb="FFC8C8C8"/>
      </right>
      <top style="thin">
        <color rgb="FFC8C8C8"/>
      </top>
      <bottom style="thin">
        <color rgb="FFC8C8C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1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9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1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3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15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1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6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9" fillId="1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3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1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1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1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1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1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30" fillId="1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7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400"/>
      <rgbColor rgb="FF000080"/>
      <rgbColor rgb="FF808000"/>
      <rgbColor rgb="FF800080"/>
      <rgbColor rgb="FF0F766E"/>
      <rgbColor rgb="FFC8C8C8"/>
      <rgbColor rgb="FF878787"/>
      <rgbColor rgb="FF888888"/>
      <rgbColor rgb="FFB45309"/>
      <rgbColor rgb="FFFFF2CC"/>
      <rgbColor rgb="FFCCFBF1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3E6E9"/>
      <rgbColor rgb="FFD9DEE4"/>
      <rgbColor rgb="FFFDE9CF"/>
      <rgbColor rgb="FFEDE9FE"/>
      <rgbColor rgb="FFFFF7E6"/>
      <rgbColor rgb="FFFAF9F6"/>
      <rgbColor rgb="FFFEE2E2"/>
      <rgbColor rgb="FF3366FF"/>
      <rgbColor rgb="FF33CCCC"/>
      <rgbColor rgb="FF99CC00"/>
      <rgbColor rgb="FFFFCC00"/>
      <rgbColor rgb="FFFF9900"/>
      <rgbColor rgb="FFFF6600"/>
      <rgbColor rgb="FF4F81BD"/>
      <rgbColor rgb="FF999999"/>
      <rgbColor rgb="FF003366"/>
      <rgbColor rgb="FF339966"/>
      <rgbColor rgb="FF0D1821"/>
      <rgbColor rgb="FF444444"/>
      <rgbColor rgb="FFB91C1C"/>
      <rgbColor rgb="FF555555"/>
      <rgbColor rgb="FF6D28D9"/>
      <rgbColor rgb="FF3A3F4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% Implemented by Layer (provisional)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"% Implemented"</c:f>
              <c:strCache>
                <c:ptCount val="1"/>
                <c:pt idx="0">
                  <c:v>% Implemented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Dashboard!$B$7:$B$11</c:f>
              <c:strCache>
                <c:ptCount val="5"/>
                <c:pt idx="0">
                  <c:v>Governance</c:v>
                </c:pt>
                <c:pt idx="1">
                  <c:v>Data</c:v>
                </c:pt>
                <c:pt idx="2">
                  <c:v>Model</c:v>
                </c:pt>
                <c:pt idx="3">
                  <c:v>Application</c:v>
                </c:pt>
                <c:pt idx="4">
                  <c:v>Operations</c:v>
                </c:pt>
              </c:strCache>
            </c:strRef>
          </c:cat>
          <c:val>
            <c:numRef>
              <c:f>Dashboard!$H$7:$H$11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gapWidth val="60"/>
        <c:overlap val="0"/>
        <c:axId val="25837546"/>
        <c:axId val="80425012"/>
      </c:barChart>
      <c:catAx>
        <c:axId val="2583754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0425012"/>
        <c:crosses val="autoZero"/>
        <c:auto val="1"/>
        <c:lblAlgn val="ctr"/>
        <c:lblOffset val="100"/>
        <c:noMultiLvlLbl val="0"/>
      </c:catAx>
      <c:valAx>
        <c:axId val="8042501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Implemented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5837546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24</xdr:row>
      <xdr:rowOff>0</xdr:rowOff>
    </xdr:from>
    <xdr:to>
      <xdr:col>8</xdr:col>
      <xdr:colOff>473040</xdr:colOff>
      <xdr:row>39</xdr:row>
      <xdr:rowOff>21960</xdr:rowOff>
    </xdr:to>
    <xdr:graphicFrame>
      <xdr:nvGraphicFramePr>
        <xdr:cNvPr id="0" name="Chart 1"/>
        <xdr:cNvGraphicFramePr/>
      </xdr:nvGraphicFramePr>
      <xdr:xfrm>
        <a:off x="176400" y="5429160"/>
        <a:ext cx="575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G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3" min="2" style="0" width="30"/>
    <col collapsed="false" customWidth="true" hidden="false" outlineLevel="0" max="4" min="4" style="0" width="24"/>
    <col collapsed="false" customWidth="true" hidden="false" outlineLevel="0" max="5" min="5" style="0" width="32"/>
    <col collapsed="false" customWidth="true" hidden="false" outlineLevel="0" max="6" min="6" style="0" width="20"/>
    <col collapsed="false" customWidth="true" hidden="false" outlineLevel="0" max="7" min="7" style="0" width="26"/>
  </cols>
  <sheetData>
    <row r="1" customFormat="false" ht="33.75" hidden="false" customHeight="true" outlineLevel="0" collapsed="false">
      <c r="B1" s="1" t="s">
        <v>0</v>
      </c>
      <c r="C1" s="1"/>
      <c r="D1" s="1"/>
      <c r="E1" s="1"/>
      <c r="F1" s="1"/>
      <c r="G1" s="1"/>
    </row>
    <row r="2" customFormat="false" ht="27.75" hidden="false" customHeight="true" outlineLevel="0" collapsed="false">
      <c r="B2" s="2" t="s">
        <v>1</v>
      </c>
      <c r="C2" s="2"/>
      <c r="D2" s="2"/>
      <c r="E2" s="2"/>
      <c r="F2" s="2"/>
      <c r="G2" s="2"/>
    </row>
    <row r="4" customFormat="false" ht="16.15" hidden="false" customHeight="false" outlineLevel="0" collapsed="false">
      <c r="B4" s="3" t="s">
        <v>2</v>
      </c>
    </row>
    <row r="5" customFormat="false" ht="25.5" hidden="false" customHeight="true" outlineLevel="0" collapsed="false">
      <c r="B5" s="4" t="s">
        <v>3</v>
      </c>
      <c r="C5" s="4"/>
      <c r="D5" s="4"/>
      <c r="E5" s="4"/>
      <c r="F5" s="4"/>
      <c r="G5" s="4"/>
    </row>
    <row r="6" customFormat="false" ht="39.75" hidden="false" customHeight="true" outlineLevel="0" collapsed="false">
      <c r="B6" s="4" t="s">
        <v>4</v>
      </c>
      <c r="C6" s="4"/>
      <c r="D6" s="4"/>
      <c r="E6" s="4"/>
      <c r="F6" s="4"/>
      <c r="G6" s="4"/>
    </row>
    <row r="7" customFormat="false" ht="39.75" hidden="false" customHeight="true" outlineLevel="0" collapsed="false">
      <c r="B7" s="4" t="s">
        <v>5</v>
      </c>
      <c r="C7" s="4"/>
      <c r="D7" s="4"/>
      <c r="E7" s="4"/>
      <c r="F7" s="4"/>
      <c r="G7" s="4"/>
    </row>
    <row r="8" customFormat="false" ht="39.75" hidden="false" customHeight="true" outlineLevel="0" collapsed="false">
      <c r="B8" s="4" t="s">
        <v>6</v>
      </c>
      <c r="C8" s="4"/>
      <c r="D8" s="4"/>
      <c r="E8" s="4"/>
      <c r="F8" s="4"/>
      <c r="G8" s="4"/>
    </row>
    <row r="10" customFormat="false" ht="16.15" hidden="false" customHeight="false" outlineLevel="0" collapsed="false">
      <c r="B10" s="3" t="s">
        <v>7</v>
      </c>
    </row>
    <row r="11" customFormat="false" ht="15" hidden="false" customHeight="false" outlineLevel="0" collapsed="false">
      <c r="B11" s="5" t="s">
        <v>8</v>
      </c>
      <c r="C11" s="6" t="s">
        <v>9</v>
      </c>
    </row>
    <row r="12" customFormat="false" ht="15" hidden="false" customHeight="false" outlineLevel="0" collapsed="false">
      <c r="B12" s="7" t="s">
        <v>10</v>
      </c>
      <c r="C12" s="6" t="s">
        <v>11</v>
      </c>
    </row>
    <row r="13" customFormat="false" ht="15" hidden="false" customHeight="false" outlineLevel="0" collapsed="false">
      <c r="B13" s="8" t="s">
        <v>12</v>
      </c>
      <c r="C13" s="6" t="s">
        <v>13</v>
      </c>
    </row>
    <row r="15" customFormat="false" ht="16.15" hidden="false" customHeight="false" outlineLevel="0" collapsed="false">
      <c r="B15" s="3" t="s">
        <v>14</v>
      </c>
    </row>
    <row r="16" customFormat="false" ht="15" hidden="false" customHeight="false" outlineLevel="0" collapsed="false">
      <c r="B16" s="9" t="s">
        <v>15</v>
      </c>
      <c r="C16" s="10"/>
      <c r="D16" s="10"/>
      <c r="E16" s="11" t="s">
        <v>16</v>
      </c>
    </row>
    <row r="17" customFormat="false" ht="15" hidden="false" customHeight="false" outlineLevel="0" collapsed="false">
      <c r="B17" s="9" t="s">
        <v>17</v>
      </c>
      <c r="C17" s="10"/>
      <c r="D17" s="10"/>
      <c r="E17" s="11" t="s">
        <v>18</v>
      </c>
    </row>
    <row r="18" customFormat="false" ht="15" hidden="false" customHeight="false" outlineLevel="0" collapsed="false">
      <c r="B18" s="9" t="s">
        <v>19</v>
      </c>
      <c r="C18" s="10"/>
      <c r="D18" s="10"/>
      <c r="E18" s="11" t="s">
        <v>20</v>
      </c>
    </row>
    <row r="19" customFormat="false" ht="15" hidden="false" customHeight="false" outlineLevel="0" collapsed="false">
      <c r="B19" s="9" t="s">
        <v>21</v>
      </c>
      <c r="C19" s="10"/>
      <c r="D19" s="10"/>
      <c r="E19" s="11" t="s">
        <v>22</v>
      </c>
    </row>
    <row r="21" customFormat="false" ht="16.15" hidden="false" customHeight="false" outlineLevel="0" collapsed="false">
      <c r="B21" s="3" t="s">
        <v>23</v>
      </c>
    </row>
    <row r="22" customFormat="false" ht="15" hidden="false" customHeight="false" outlineLevel="0" collapsed="false">
      <c r="B22" s="9" t="s">
        <v>24</v>
      </c>
      <c r="C22" s="10"/>
      <c r="D22" s="10"/>
      <c r="E22" s="11" t="s">
        <v>25</v>
      </c>
    </row>
    <row r="23" customFormat="false" ht="15" hidden="false" customHeight="false" outlineLevel="0" collapsed="false">
      <c r="B23" s="9" t="s">
        <v>26</v>
      </c>
      <c r="C23" s="10"/>
      <c r="D23" s="10"/>
      <c r="E23" s="11" t="s">
        <v>27</v>
      </c>
    </row>
    <row r="24" customFormat="false" ht="15" hidden="false" customHeight="false" outlineLevel="0" collapsed="false">
      <c r="B24" s="9" t="s">
        <v>28</v>
      </c>
      <c r="C24" s="10"/>
      <c r="D24" s="10"/>
      <c r="E24" s="11" t="s">
        <v>29</v>
      </c>
    </row>
    <row r="25" customFormat="false" ht="15" hidden="false" customHeight="false" outlineLevel="0" collapsed="false">
      <c r="B25" s="9" t="s">
        <v>30</v>
      </c>
      <c r="C25" s="10"/>
      <c r="D25" s="10"/>
      <c r="E25" s="11" t="s">
        <v>31</v>
      </c>
    </row>
    <row r="26" customFormat="false" ht="15" hidden="false" customHeight="false" outlineLevel="0" collapsed="false">
      <c r="B26" s="9" t="s">
        <v>32</v>
      </c>
      <c r="C26" s="10"/>
      <c r="D26" s="10"/>
      <c r="E26" s="11" t="s">
        <v>33</v>
      </c>
    </row>
    <row r="27" customFormat="false" ht="15" hidden="false" customHeight="false" outlineLevel="0" collapsed="false">
      <c r="B27" s="9" t="s">
        <v>34</v>
      </c>
      <c r="C27" s="10"/>
      <c r="D27" s="10"/>
      <c r="E27" s="11" t="s">
        <v>35</v>
      </c>
    </row>
    <row r="28" customFormat="false" ht="15" hidden="false" customHeight="false" outlineLevel="0" collapsed="false">
      <c r="B28" s="9" t="s">
        <v>36</v>
      </c>
      <c r="C28" s="10"/>
      <c r="D28" s="10"/>
      <c r="E28" s="11" t="s">
        <v>37</v>
      </c>
    </row>
    <row r="30" customFormat="false" ht="16.15" hidden="false" customHeight="false" outlineLevel="0" collapsed="false">
      <c r="B30" s="3" t="s">
        <v>38</v>
      </c>
    </row>
    <row r="31" customFormat="false" ht="15" hidden="false" customHeight="false" outlineLevel="0" collapsed="false">
      <c r="B31" s="9" t="s">
        <v>39</v>
      </c>
      <c r="C31" s="10"/>
      <c r="D31" s="10"/>
      <c r="E31" s="11" t="s">
        <v>40</v>
      </c>
    </row>
    <row r="32" customFormat="false" ht="15" hidden="false" customHeight="false" outlineLevel="0" collapsed="false">
      <c r="B32" s="9" t="s">
        <v>41</v>
      </c>
      <c r="C32" s="10"/>
      <c r="D32" s="10"/>
      <c r="E32" s="11" t="s">
        <v>42</v>
      </c>
    </row>
    <row r="33" customFormat="false" ht="15" hidden="false" customHeight="false" outlineLevel="0" collapsed="false">
      <c r="B33" s="9" t="s">
        <v>43</v>
      </c>
      <c r="C33" s="10"/>
      <c r="D33" s="10"/>
      <c r="E33" s="11" t="s">
        <v>44</v>
      </c>
    </row>
    <row r="34" customFormat="false" ht="15" hidden="false" customHeight="false" outlineLevel="0" collapsed="false">
      <c r="B34" s="9" t="s">
        <v>45</v>
      </c>
      <c r="C34" s="10"/>
      <c r="D34" s="10"/>
      <c r="E34" s="11" t="s">
        <v>46</v>
      </c>
    </row>
    <row r="35" customFormat="false" ht="15" hidden="false" customHeight="false" outlineLevel="0" collapsed="false">
      <c r="B35" s="9" t="s">
        <v>47</v>
      </c>
      <c r="C35" s="10"/>
      <c r="D35" s="10"/>
      <c r="E35" s="11" t="s">
        <v>48</v>
      </c>
    </row>
    <row r="37" customFormat="false" ht="16.15" hidden="false" customHeight="false" outlineLevel="0" collapsed="false">
      <c r="B37" s="3" t="s">
        <v>49</v>
      </c>
    </row>
    <row r="38" customFormat="false" ht="15" hidden="false" customHeight="false" outlineLevel="0" collapsed="false">
      <c r="B38" s="12" t="s">
        <v>39</v>
      </c>
      <c r="C38" s="12" t="s">
        <v>41</v>
      </c>
      <c r="D38" s="12" t="s">
        <v>50</v>
      </c>
      <c r="E38" s="12" t="s">
        <v>45</v>
      </c>
      <c r="F38" s="12" t="s">
        <v>47</v>
      </c>
      <c r="G38" s="12" t="s">
        <v>51</v>
      </c>
    </row>
    <row r="39" customFormat="false" ht="15" hidden="false" customHeight="false" outlineLevel="0" collapsed="false">
      <c r="B39" s="13" t="s">
        <v>52</v>
      </c>
      <c r="C39" s="13" t="s">
        <v>53</v>
      </c>
      <c r="D39" s="13" t="s">
        <v>54</v>
      </c>
      <c r="E39" s="13" t="s">
        <v>55</v>
      </c>
      <c r="F39" s="13" t="s">
        <v>56</v>
      </c>
      <c r="G39" s="13" t="s">
        <v>57</v>
      </c>
    </row>
    <row r="40" customFormat="false" ht="15" hidden="false" customHeight="false" outlineLevel="0" collapsed="false">
      <c r="B40" s="14"/>
      <c r="C40" s="14"/>
      <c r="D40" s="14"/>
      <c r="E40" s="14"/>
      <c r="F40" s="14"/>
      <c r="G40" s="14"/>
    </row>
    <row r="41" customFormat="false" ht="15" hidden="false" customHeight="false" outlineLevel="0" collapsed="false">
      <c r="B41" s="14"/>
      <c r="C41" s="14"/>
      <c r="D41" s="14"/>
      <c r="E41" s="14"/>
      <c r="F41" s="14"/>
      <c r="G41" s="14"/>
    </row>
    <row r="42" customFormat="false" ht="15" hidden="false" customHeight="false" outlineLevel="0" collapsed="false">
      <c r="B42" s="14"/>
      <c r="C42" s="14"/>
      <c r="D42" s="14"/>
      <c r="E42" s="14"/>
      <c r="F42" s="14"/>
      <c r="G42" s="14"/>
    </row>
    <row r="43" customFormat="false" ht="15" hidden="false" customHeight="false" outlineLevel="0" collapsed="false">
      <c r="B43" s="14"/>
      <c r="C43" s="14"/>
      <c r="D43" s="14"/>
      <c r="E43" s="14"/>
      <c r="F43" s="14"/>
      <c r="G43" s="14"/>
    </row>
    <row r="44" customFormat="false" ht="15" hidden="false" customHeight="false" outlineLevel="0" collapsed="false">
      <c r="B44" s="14"/>
      <c r="C44" s="14"/>
      <c r="D44" s="14"/>
      <c r="E44" s="14"/>
      <c r="F44" s="14"/>
      <c r="G44" s="14"/>
    </row>
    <row r="46" customFormat="false" ht="30" hidden="false" customHeight="true" outlineLevel="0" collapsed="false">
      <c r="B46" s="15" t="s">
        <v>58</v>
      </c>
      <c r="C46" s="15"/>
      <c r="D46" s="15"/>
      <c r="E46" s="15"/>
      <c r="F46" s="15"/>
      <c r="G46" s="15"/>
    </row>
  </sheetData>
  <mergeCells count="23">
    <mergeCell ref="B1:G1"/>
    <mergeCell ref="B2:G2"/>
    <mergeCell ref="B5:G5"/>
    <mergeCell ref="B6:G6"/>
    <mergeCell ref="B7:G7"/>
    <mergeCell ref="B8:G8"/>
    <mergeCell ref="C16:D16"/>
    <mergeCell ref="C17:D17"/>
    <mergeCell ref="C18:D18"/>
    <mergeCell ref="C19:D19"/>
    <mergeCell ref="C22:D22"/>
    <mergeCell ref="C23:D23"/>
    <mergeCell ref="C24:D24"/>
    <mergeCell ref="C25:D25"/>
    <mergeCell ref="C26:D26"/>
    <mergeCell ref="C27:D27"/>
    <mergeCell ref="C28:D28"/>
    <mergeCell ref="C31:D31"/>
    <mergeCell ref="C32:D32"/>
    <mergeCell ref="C33:D33"/>
    <mergeCell ref="C34:D34"/>
    <mergeCell ref="C35:D35"/>
    <mergeCell ref="B46:G4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I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30"/>
    <col collapsed="false" customWidth="true" hidden="false" outlineLevel="0" max="3" min="3" style="0" width="38"/>
    <col collapsed="false" customWidth="true" hidden="false" outlineLevel="0" max="4" min="4" style="0" width="10"/>
    <col collapsed="false" customWidth="true" hidden="false" outlineLevel="0" max="5" min="5" style="0" width="2"/>
    <col collapsed="false" customWidth="true" hidden="false" outlineLevel="0" max="8" min="6" style="0" width="26"/>
    <col collapsed="false" customWidth="true" hidden="false" outlineLevel="0" max="9" min="9" style="0" width="30"/>
  </cols>
  <sheetData>
    <row r="1" customFormat="false" ht="25.5" hidden="false" customHeight="true" outlineLevel="0" collapsed="false">
      <c r="B1" s="16" t="s">
        <v>59</v>
      </c>
      <c r="C1" s="16"/>
      <c r="D1" s="16"/>
      <c r="E1" s="16"/>
      <c r="F1" s="16"/>
      <c r="G1" s="16"/>
      <c r="H1" s="16"/>
      <c r="I1" s="16"/>
    </row>
    <row r="2" customFormat="false" ht="30" hidden="false" customHeight="true" outlineLevel="0" collapsed="false">
      <c r="B2" s="17" t="s">
        <v>60</v>
      </c>
      <c r="C2" s="17"/>
      <c r="D2" s="17"/>
      <c r="E2" s="17"/>
      <c r="F2" s="17"/>
      <c r="G2" s="17"/>
      <c r="H2" s="17"/>
      <c r="I2" s="17"/>
    </row>
    <row r="4" customFormat="false" ht="15" hidden="false" customHeight="false" outlineLevel="0" collapsed="false">
      <c r="B4" s="18" t="s">
        <v>61</v>
      </c>
      <c r="C4" s="18" t="s">
        <v>62</v>
      </c>
      <c r="D4" s="18" t="s">
        <v>63</v>
      </c>
    </row>
    <row r="5" customFormat="false" ht="30" hidden="false" customHeight="true" outlineLevel="0" collapsed="false">
      <c r="B5" s="19" t="s">
        <v>64</v>
      </c>
      <c r="C5" s="20"/>
      <c r="D5" s="21" t="str">
        <f aca="false">IF(C5="","",MATCH(C5,F5:I5,0))</f>
        <v/>
      </c>
      <c r="F5" s="22" t="s">
        <v>65</v>
      </c>
      <c r="G5" s="22" t="s">
        <v>66</v>
      </c>
      <c r="H5" s="22" t="s">
        <v>67</v>
      </c>
      <c r="I5" s="22" t="s">
        <v>68</v>
      </c>
    </row>
    <row r="6" customFormat="false" ht="30" hidden="false" customHeight="true" outlineLevel="0" collapsed="false">
      <c r="B6" s="19" t="s">
        <v>69</v>
      </c>
      <c r="C6" s="20"/>
      <c r="D6" s="21" t="str">
        <f aca="false">IF(C6="","",MATCH(C6,F6:I6,0))</f>
        <v/>
      </c>
      <c r="F6" s="22" t="s">
        <v>70</v>
      </c>
      <c r="G6" s="22" t="s">
        <v>71</v>
      </c>
      <c r="H6" s="22" t="s">
        <v>72</v>
      </c>
      <c r="I6" s="22" t="s">
        <v>73</v>
      </c>
    </row>
    <row r="7" customFormat="false" ht="30" hidden="false" customHeight="true" outlineLevel="0" collapsed="false">
      <c r="B7" s="19" t="s">
        <v>74</v>
      </c>
      <c r="C7" s="20"/>
      <c r="D7" s="21" t="str">
        <f aca="false">IF(C7="","",MATCH(C7,F7:I7,0))</f>
        <v/>
      </c>
      <c r="F7" s="22" t="s">
        <v>75</v>
      </c>
      <c r="G7" s="22" t="s">
        <v>76</v>
      </c>
      <c r="H7" s="22" t="s">
        <v>77</v>
      </c>
      <c r="I7" s="22" t="s">
        <v>78</v>
      </c>
    </row>
    <row r="8" customFormat="false" ht="30" hidden="false" customHeight="true" outlineLevel="0" collapsed="false">
      <c r="B8" s="19" t="s">
        <v>79</v>
      </c>
      <c r="C8" s="20"/>
      <c r="D8" s="21" t="str">
        <f aca="false">IF(C8="","",MATCH(C8,F8:I8,0))</f>
        <v/>
      </c>
      <c r="F8" s="22" t="s">
        <v>80</v>
      </c>
      <c r="G8" s="22" t="s">
        <v>81</v>
      </c>
      <c r="H8" s="22" t="s">
        <v>82</v>
      </c>
      <c r="I8" s="22" t="s">
        <v>83</v>
      </c>
    </row>
    <row r="9" customFormat="false" ht="30" hidden="false" customHeight="true" outlineLevel="0" collapsed="false">
      <c r="B9" s="19" t="s">
        <v>84</v>
      </c>
      <c r="C9" s="20"/>
      <c r="D9" s="21" t="str">
        <f aca="false">IF(C9="","",MATCH(C9,F9:I9,0))</f>
        <v/>
      </c>
      <c r="F9" s="22" t="s">
        <v>85</v>
      </c>
      <c r="G9" s="22" t="s">
        <v>86</v>
      </c>
      <c r="H9" s="22" t="s">
        <v>87</v>
      </c>
      <c r="I9" s="22" t="s">
        <v>88</v>
      </c>
    </row>
    <row r="10" customFormat="false" ht="30" hidden="false" customHeight="true" outlineLevel="0" collapsed="false">
      <c r="B10" s="19" t="s">
        <v>89</v>
      </c>
      <c r="C10" s="20"/>
      <c r="D10" s="21" t="str">
        <f aca="false">IF(C10="","",MATCH(C10,F10:I10,0))</f>
        <v/>
      </c>
      <c r="F10" s="22" t="s">
        <v>90</v>
      </c>
      <c r="G10" s="22" t="s">
        <v>91</v>
      </c>
      <c r="H10" s="22" t="s">
        <v>92</v>
      </c>
      <c r="I10" s="22" t="s">
        <v>93</v>
      </c>
    </row>
    <row r="12" customFormat="false" ht="15" hidden="false" customHeight="false" outlineLevel="0" collapsed="false">
      <c r="B12" s="23" t="s">
        <v>94</v>
      </c>
      <c r="C12" s="24" t="str">
        <f aca="false">IF(COUNTBLANK(C5:C10)&gt;0,"Incomplete",SUM(D5:D10))</f>
        <v>Incomplete</v>
      </c>
    </row>
    <row r="13" customFormat="false" ht="15" hidden="false" customHeight="false" outlineLevel="0" collapsed="false">
      <c r="B13" s="23" t="s">
        <v>95</v>
      </c>
      <c r="C13" s="25" t="str">
        <f aca="false">IF(COUNTBLANK(C5:C10)&gt;0,"Incomplete",IF(SUM(D5:D10)&lt;=8,"Low",IF(SUM(D5:D10)&lt;=13,"Medium",IF(SUM(D5:D10)&lt;=19,"High","Critical"))))</f>
        <v>Incomplete</v>
      </c>
    </row>
    <row r="15" customFormat="false" ht="15" hidden="false" customHeight="false" outlineLevel="0" collapsed="false">
      <c r="B15" s="26" t="s">
        <v>96</v>
      </c>
      <c r="C15" s="26"/>
      <c r="D15" s="26"/>
      <c r="E15" s="26"/>
      <c r="F15" s="26"/>
      <c r="G15" s="26"/>
      <c r="H15" s="26"/>
      <c r="I15" s="26"/>
    </row>
  </sheetData>
  <mergeCells count="3">
    <mergeCell ref="B1:I1"/>
    <mergeCell ref="B2:I2"/>
    <mergeCell ref="B15:I15"/>
  </mergeCells>
  <dataValidations count="6">
    <dataValidation allowBlank="true" errorStyle="stop" operator="between" showDropDown="false" showErrorMessage="false" showInputMessage="false" sqref="C5" type="list">
      <formula1>"Public,Internal,Confidential,Restricted / regulated"</formula1>
      <formula2>0</formula2>
    </dataValidation>
    <dataValidation allowBlank="true" errorStyle="stop" operator="between" showDropDown="false" showErrorMessage="false" showInputMessage="false" sqref="C6" type="list">
      <formula1>"Small internal team,Broad internal workforce,Partners / suppliers,Public-facing"</formula1>
      <formula2>0</formula2>
    </dataValidation>
    <dataValidation allowBlank="true" errorStyle="stop" operator="between" showDropDown="false" showErrorMessage="false" showInputMessage="false" sqref="C7" type="list">
      <formula1>"Assistive (suggestions only),Drafts actions for human execution,Acts with human approval gates,Autonomous actions"</formula1>
      <formula2>0</formula2>
    </dataValidation>
    <dataValidation allowBlank="true" errorStyle="stop" operator="between" showDropDown="false" showErrorMessage="false" showInputMessage="false" sqref="C8" type="list">
      <formula1>"Informational,Operational efficiency,Financial / contractual,Safety; legal; or regulated decisions"</formula1>
      <formula2>0</formula2>
    </dataValidation>
    <dataValidation allowBlank="true" errorStyle="stop" operator="between" showDropDown="false" showErrorMessage="false" showInputMessage="false" sqref="C9" type="list">
      <formula1>"None (fully internal),Single vetted provider,Multiple providers,Critical external dependency"</formula1>
      <formula2>0</formula2>
    </dataValidation>
    <dataValidation allowBlank="true" errorStyle="stop" operator="between" showDropDown="false" showErrorMessage="false" showInputMessage="false" sqref="C10" type="list">
      <formula1>"Standalone,Read access to internal data,Write access / workflow integration,Deep tool; agent; or MCP access"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62"/>
    <col collapsed="false" customWidth="true" hidden="false" outlineLevel="0" max="3" min="3" style="0" width="36"/>
    <col collapsed="false" customWidth="true" hidden="false" outlineLevel="0" max="4" min="4" style="0" width="14"/>
    <col collapsed="false" customWidth="true" hidden="false" outlineLevel="0" max="5" min="5" style="0" width="13"/>
    <col collapsed="false" customWidth="true" hidden="false" outlineLevel="0" max="6" min="6" style="0" width="30"/>
    <col collapsed="false" customWidth="true" hidden="false" outlineLevel="0" max="7" min="7" style="0" width="34"/>
  </cols>
  <sheetData>
    <row r="1" customFormat="false" ht="25.5" hidden="false" customHeight="true" outlineLevel="0" collapsed="false">
      <c r="A1" s="16" t="s">
        <v>97</v>
      </c>
      <c r="B1" s="16"/>
      <c r="C1" s="16"/>
      <c r="D1" s="16"/>
      <c r="E1" s="16"/>
      <c r="F1" s="16"/>
      <c r="G1" s="16"/>
    </row>
    <row r="2" customFormat="false" ht="15" hidden="false" customHeight="true" outlineLevel="0" collapsed="false">
      <c r="A2" s="17" t="s">
        <v>98</v>
      </c>
      <c r="B2" s="17"/>
      <c r="C2" s="17"/>
      <c r="D2" s="17"/>
      <c r="E2" s="17"/>
      <c r="F2" s="17"/>
      <c r="G2" s="17"/>
    </row>
    <row r="4" customFormat="false" ht="25.5" hidden="false" customHeight="true" outlineLevel="0" collapsed="false">
      <c r="A4" s="18" t="s">
        <v>99</v>
      </c>
      <c r="B4" s="18" t="s">
        <v>100</v>
      </c>
      <c r="C4" s="18" t="s">
        <v>101</v>
      </c>
      <c r="D4" s="18" t="s">
        <v>102</v>
      </c>
      <c r="E4" s="18" t="s">
        <v>103</v>
      </c>
      <c r="F4" s="18" t="s">
        <v>104</v>
      </c>
      <c r="G4" s="18" t="s">
        <v>105</v>
      </c>
    </row>
    <row r="5" customFormat="false" ht="51.75" hidden="false" customHeight="true" outlineLevel="0" collapsed="false">
      <c r="A5" s="27" t="n">
        <v>1</v>
      </c>
      <c r="B5" s="28" t="s">
        <v>106</v>
      </c>
      <c r="C5" s="29" t="s">
        <v>107</v>
      </c>
      <c r="D5" s="30" t="s">
        <v>108</v>
      </c>
      <c r="E5" s="31"/>
      <c r="F5" s="32"/>
      <c r="G5" s="32"/>
    </row>
    <row r="6" customFormat="false" ht="51.75" hidden="false" customHeight="true" outlineLevel="0" collapsed="false">
      <c r="A6" s="27" t="n">
        <v>2</v>
      </c>
      <c r="B6" s="28" t="s">
        <v>109</v>
      </c>
      <c r="C6" s="29" t="s">
        <v>110</v>
      </c>
      <c r="D6" s="30" t="s">
        <v>108</v>
      </c>
      <c r="E6" s="31"/>
      <c r="F6" s="32"/>
      <c r="G6" s="32"/>
    </row>
    <row r="7" customFormat="false" ht="51.75" hidden="false" customHeight="true" outlineLevel="0" collapsed="false">
      <c r="A7" s="27" t="n">
        <v>3</v>
      </c>
      <c r="B7" s="28" t="s">
        <v>111</v>
      </c>
      <c r="C7" s="29" t="s">
        <v>112</v>
      </c>
      <c r="D7" s="30" t="s">
        <v>108</v>
      </c>
      <c r="E7" s="31"/>
      <c r="F7" s="32"/>
      <c r="G7" s="32"/>
    </row>
    <row r="8" customFormat="false" ht="51.75" hidden="false" customHeight="true" outlineLevel="0" collapsed="false">
      <c r="A8" s="27" t="n">
        <v>4</v>
      </c>
      <c r="B8" s="28" t="s">
        <v>113</v>
      </c>
      <c r="C8" s="29" t="s">
        <v>114</v>
      </c>
      <c r="D8" s="30" t="s">
        <v>108</v>
      </c>
      <c r="E8" s="31"/>
      <c r="F8" s="32"/>
      <c r="G8" s="32"/>
    </row>
    <row r="9" customFormat="false" ht="51.75" hidden="false" customHeight="true" outlineLevel="0" collapsed="false">
      <c r="A9" s="27" t="n">
        <v>5</v>
      </c>
      <c r="B9" s="28" t="s">
        <v>115</v>
      </c>
      <c r="C9" s="29" t="s">
        <v>116</v>
      </c>
      <c r="D9" s="33" t="s">
        <v>117</v>
      </c>
      <c r="E9" s="31"/>
      <c r="F9" s="32"/>
      <c r="G9" s="32"/>
    </row>
    <row r="10" customFormat="false" ht="51.75" hidden="false" customHeight="true" outlineLevel="0" collapsed="false">
      <c r="A10" s="27" t="n">
        <v>6</v>
      </c>
      <c r="B10" s="28" t="s">
        <v>118</v>
      </c>
      <c r="C10" s="29" t="s">
        <v>119</v>
      </c>
      <c r="D10" s="33" t="s">
        <v>117</v>
      </c>
      <c r="E10" s="31"/>
      <c r="F10" s="32"/>
      <c r="G10" s="32"/>
    </row>
  </sheetData>
  <mergeCells count="2">
    <mergeCell ref="A1:G1"/>
    <mergeCell ref="A2:G2"/>
  </mergeCells>
  <dataValidations count="1">
    <dataValidation allowBlank="true" error="Choose Yes, No, Planned, or N-A." errorStyle="stop" errorTitle="Invalid answer" operator="between" showDropDown="false" showErrorMessage="true" showInputMessage="false" sqref="E5:E10" type="list">
      <formula1>"Yes,No,Planned,N-A"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62"/>
    <col collapsed="false" customWidth="true" hidden="false" outlineLevel="0" max="3" min="3" style="0" width="36"/>
    <col collapsed="false" customWidth="true" hidden="false" outlineLevel="0" max="4" min="4" style="0" width="14"/>
    <col collapsed="false" customWidth="true" hidden="false" outlineLevel="0" max="5" min="5" style="0" width="13"/>
    <col collapsed="false" customWidth="true" hidden="false" outlineLevel="0" max="6" min="6" style="0" width="30"/>
    <col collapsed="false" customWidth="true" hidden="false" outlineLevel="0" max="7" min="7" style="0" width="34"/>
  </cols>
  <sheetData>
    <row r="1" customFormat="false" ht="25.5" hidden="false" customHeight="true" outlineLevel="0" collapsed="false">
      <c r="A1" s="34" t="s">
        <v>120</v>
      </c>
      <c r="B1" s="34"/>
      <c r="C1" s="34"/>
      <c r="D1" s="34"/>
      <c r="E1" s="34"/>
      <c r="F1" s="34"/>
      <c r="G1" s="34"/>
    </row>
    <row r="2" customFormat="false" ht="15" hidden="false" customHeight="true" outlineLevel="0" collapsed="false">
      <c r="A2" s="17" t="s">
        <v>98</v>
      </c>
      <c r="B2" s="17"/>
      <c r="C2" s="17"/>
      <c r="D2" s="17"/>
      <c r="E2" s="17"/>
      <c r="F2" s="17"/>
      <c r="G2" s="17"/>
    </row>
    <row r="4" customFormat="false" ht="25.5" hidden="false" customHeight="true" outlineLevel="0" collapsed="false">
      <c r="A4" s="18" t="s">
        <v>99</v>
      </c>
      <c r="B4" s="18" t="s">
        <v>100</v>
      </c>
      <c r="C4" s="18" t="s">
        <v>101</v>
      </c>
      <c r="D4" s="18" t="s">
        <v>102</v>
      </c>
      <c r="E4" s="18" t="s">
        <v>103</v>
      </c>
      <c r="F4" s="18" t="s">
        <v>104</v>
      </c>
      <c r="G4" s="18" t="s">
        <v>105</v>
      </c>
    </row>
    <row r="5" customFormat="false" ht="51.75" hidden="false" customHeight="true" outlineLevel="0" collapsed="false">
      <c r="A5" s="35" t="n">
        <v>7</v>
      </c>
      <c r="B5" s="28" t="s">
        <v>121</v>
      </c>
      <c r="C5" s="29" t="s">
        <v>122</v>
      </c>
      <c r="D5" s="30" t="s">
        <v>108</v>
      </c>
      <c r="E5" s="31"/>
      <c r="F5" s="32"/>
      <c r="G5" s="32"/>
    </row>
    <row r="6" customFormat="false" ht="51.75" hidden="false" customHeight="true" outlineLevel="0" collapsed="false">
      <c r="A6" s="35" t="n">
        <v>8</v>
      </c>
      <c r="B6" s="28" t="s">
        <v>123</v>
      </c>
      <c r="C6" s="29" t="s">
        <v>124</v>
      </c>
      <c r="D6" s="30" t="s">
        <v>108</v>
      </c>
      <c r="E6" s="31"/>
      <c r="F6" s="32"/>
      <c r="G6" s="32"/>
    </row>
    <row r="7" customFormat="false" ht="51.75" hidden="false" customHeight="true" outlineLevel="0" collapsed="false">
      <c r="A7" s="35" t="n">
        <v>9</v>
      </c>
      <c r="B7" s="28" t="s">
        <v>125</v>
      </c>
      <c r="C7" s="29" t="s">
        <v>126</v>
      </c>
      <c r="D7" s="33" t="s">
        <v>117</v>
      </c>
      <c r="E7" s="31"/>
      <c r="F7" s="32"/>
      <c r="G7" s="32"/>
    </row>
    <row r="8" customFormat="false" ht="51.75" hidden="false" customHeight="true" outlineLevel="0" collapsed="false">
      <c r="A8" s="35" t="n">
        <v>10</v>
      </c>
      <c r="B8" s="28" t="s">
        <v>127</v>
      </c>
      <c r="C8" s="29" t="s">
        <v>128</v>
      </c>
      <c r="D8" s="30" t="s">
        <v>108</v>
      </c>
      <c r="E8" s="31"/>
      <c r="F8" s="32"/>
      <c r="G8" s="32"/>
    </row>
    <row r="9" customFormat="false" ht="51.75" hidden="false" customHeight="true" outlineLevel="0" collapsed="false">
      <c r="A9" s="35" t="n">
        <v>11</v>
      </c>
      <c r="B9" s="28" t="s">
        <v>129</v>
      </c>
      <c r="C9" s="29" t="s">
        <v>130</v>
      </c>
      <c r="D9" s="33" t="s">
        <v>117</v>
      </c>
      <c r="E9" s="31"/>
      <c r="F9" s="32"/>
      <c r="G9" s="32"/>
    </row>
    <row r="10" customFormat="false" ht="51.75" hidden="false" customHeight="true" outlineLevel="0" collapsed="false">
      <c r="A10" s="35" t="n">
        <v>12</v>
      </c>
      <c r="B10" s="28" t="s">
        <v>131</v>
      </c>
      <c r="C10" s="29" t="s">
        <v>132</v>
      </c>
      <c r="D10" s="33" t="s">
        <v>117</v>
      </c>
      <c r="E10" s="31"/>
      <c r="F10" s="32"/>
      <c r="G10" s="32"/>
    </row>
  </sheetData>
  <mergeCells count="2">
    <mergeCell ref="A1:G1"/>
    <mergeCell ref="A2:G2"/>
  </mergeCells>
  <dataValidations count="1">
    <dataValidation allowBlank="true" error="Choose Yes, No, Planned, or N-A." errorStyle="stop" errorTitle="Invalid answer" operator="between" showDropDown="false" showErrorMessage="true" showInputMessage="false" sqref="E5:E10" type="list">
      <formula1>"Yes,No,Planned,N-A"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62"/>
    <col collapsed="false" customWidth="true" hidden="false" outlineLevel="0" max="3" min="3" style="0" width="36"/>
    <col collapsed="false" customWidth="true" hidden="false" outlineLevel="0" max="4" min="4" style="0" width="14"/>
    <col collapsed="false" customWidth="true" hidden="false" outlineLevel="0" max="5" min="5" style="0" width="13"/>
    <col collapsed="false" customWidth="true" hidden="false" outlineLevel="0" max="6" min="6" style="0" width="30"/>
    <col collapsed="false" customWidth="true" hidden="false" outlineLevel="0" max="7" min="7" style="0" width="34"/>
  </cols>
  <sheetData>
    <row r="1" customFormat="false" ht="25.5" hidden="false" customHeight="true" outlineLevel="0" collapsed="false">
      <c r="A1" s="36" t="s">
        <v>133</v>
      </c>
      <c r="B1" s="36"/>
      <c r="C1" s="36"/>
      <c r="D1" s="36"/>
      <c r="E1" s="36"/>
      <c r="F1" s="36"/>
      <c r="G1" s="36"/>
    </row>
    <row r="2" customFormat="false" ht="15" hidden="false" customHeight="true" outlineLevel="0" collapsed="false">
      <c r="A2" s="17" t="s">
        <v>98</v>
      </c>
      <c r="B2" s="17"/>
      <c r="C2" s="17"/>
      <c r="D2" s="17"/>
      <c r="E2" s="17"/>
      <c r="F2" s="17"/>
      <c r="G2" s="17"/>
    </row>
    <row r="4" customFormat="false" ht="25.5" hidden="false" customHeight="true" outlineLevel="0" collapsed="false">
      <c r="A4" s="18" t="s">
        <v>99</v>
      </c>
      <c r="B4" s="18" t="s">
        <v>100</v>
      </c>
      <c r="C4" s="18" t="s">
        <v>101</v>
      </c>
      <c r="D4" s="18" t="s">
        <v>102</v>
      </c>
      <c r="E4" s="18" t="s">
        <v>103</v>
      </c>
      <c r="F4" s="18" t="s">
        <v>104</v>
      </c>
      <c r="G4" s="18" t="s">
        <v>105</v>
      </c>
    </row>
    <row r="5" customFormat="false" ht="51.75" hidden="false" customHeight="true" outlineLevel="0" collapsed="false">
      <c r="A5" s="37" t="n">
        <v>13</v>
      </c>
      <c r="B5" s="28" t="s">
        <v>134</v>
      </c>
      <c r="C5" s="29" t="s">
        <v>135</v>
      </c>
      <c r="D5" s="33" t="s">
        <v>117</v>
      </c>
      <c r="E5" s="31"/>
      <c r="F5" s="32"/>
      <c r="G5" s="32"/>
    </row>
    <row r="6" customFormat="false" ht="51.75" hidden="false" customHeight="true" outlineLevel="0" collapsed="false">
      <c r="A6" s="37" t="n">
        <v>14</v>
      </c>
      <c r="B6" s="28" t="s">
        <v>136</v>
      </c>
      <c r="C6" s="29" t="s">
        <v>137</v>
      </c>
      <c r="D6" s="33" t="s">
        <v>117</v>
      </c>
      <c r="E6" s="31"/>
      <c r="F6" s="32"/>
      <c r="G6" s="32"/>
    </row>
    <row r="7" customFormat="false" ht="51.75" hidden="false" customHeight="true" outlineLevel="0" collapsed="false">
      <c r="A7" s="37" t="n">
        <v>15</v>
      </c>
      <c r="B7" s="28" t="s">
        <v>138</v>
      </c>
      <c r="C7" s="29" t="s">
        <v>139</v>
      </c>
      <c r="D7" s="30" t="s">
        <v>108</v>
      </c>
      <c r="E7" s="31"/>
      <c r="F7" s="32"/>
      <c r="G7" s="32"/>
    </row>
    <row r="8" customFormat="false" ht="51.75" hidden="false" customHeight="true" outlineLevel="0" collapsed="false">
      <c r="A8" s="37" t="n">
        <v>16</v>
      </c>
      <c r="B8" s="28" t="s">
        <v>140</v>
      </c>
      <c r="C8" s="29" t="s">
        <v>141</v>
      </c>
      <c r="D8" s="33" t="s">
        <v>117</v>
      </c>
      <c r="E8" s="31"/>
      <c r="F8" s="32"/>
      <c r="G8" s="32"/>
    </row>
    <row r="9" customFormat="false" ht="51.75" hidden="false" customHeight="true" outlineLevel="0" collapsed="false">
      <c r="A9" s="37" t="n">
        <v>17</v>
      </c>
      <c r="B9" s="28" t="s">
        <v>142</v>
      </c>
      <c r="C9" s="29" t="s">
        <v>143</v>
      </c>
      <c r="D9" s="30" t="s">
        <v>108</v>
      </c>
      <c r="E9" s="31"/>
      <c r="F9" s="32"/>
      <c r="G9" s="32"/>
    </row>
  </sheetData>
  <mergeCells count="2">
    <mergeCell ref="A1:G1"/>
    <mergeCell ref="A2:G2"/>
  </mergeCells>
  <dataValidations count="1">
    <dataValidation allowBlank="true" error="Choose Yes, No, Planned, or N-A." errorStyle="stop" errorTitle="Invalid answer" operator="between" showDropDown="false" showErrorMessage="true" showInputMessage="false" sqref="E5:E9" type="list">
      <formula1>"Yes,No,Planned,N-A"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62"/>
    <col collapsed="false" customWidth="true" hidden="false" outlineLevel="0" max="3" min="3" style="0" width="36"/>
    <col collapsed="false" customWidth="true" hidden="false" outlineLevel="0" max="4" min="4" style="0" width="14"/>
    <col collapsed="false" customWidth="true" hidden="false" outlineLevel="0" max="5" min="5" style="0" width="13"/>
    <col collapsed="false" customWidth="true" hidden="false" outlineLevel="0" max="6" min="6" style="0" width="30"/>
    <col collapsed="false" customWidth="true" hidden="false" outlineLevel="0" max="7" min="7" style="0" width="34"/>
  </cols>
  <sheetData>
    <row r="1" customFormat="false" ht="25.5" hidden="false" customHeight="true" outlineLevel="0" collapsed="false">
      <c r="A1" s="38" t="s">
        <v>144</v>
      </c>
      <c r="B1" s="38"/>
      <c r="C1" s="38"/>
      <c r="D1" s="38"/>
      <c r="E1" s="38"/>
      <c r="F1" s="38"/>
      <c r="G1" s="38"/>
    </row>
    <row r="2" customFormat="false" ht="15" hidden="false" customHeight="true" outlineLevel="0" collapsed="false">
      <c r="A2" s="17" t="s">
        <v>98</v>
      </c>
      <c r="B2" s="17"/>
      <c r="C2" s="17"/>
      <c r="D2" s="17"/>
      <c r="E2" s="17"/>
      <c r="F2" s="17"/>
      <c r="G2" s="17"/>
    </row>
    <row r="4" customFormat="false" ht="25.5" hidden="false" customHeight="true" outlineLevel="0" collapsed="false">
      <c r="A4" s="18" t="s">
        <v>99</v>
      </c>
      <c r="B4" s="18" t="s">
        <v>100</v>
      </c>
      <c r="C4" s="18" t="s">
        <v>101</v>
      </c>
      <c r="D4" s="18" t="s">
        <v>102</v>
      </c>
      <c r="E4" s="18" t="s">
        <v>103</v>
      </c>
      <c r="F4" s="18" t="s">
        <v>104</v>
      </c>
      <c r="G4" s="18" t="s">
        <v>105</v>
      </c>
    </row>
    <row r="5" customFormat="false" ht="51.75" hidden="false" customHeight="true" outlineLevel="0" collapsed="false">
      <c r="A5" s="39" t="n">
        <v>18</v>
      </c>
      <c r="B5" s="28" t="s">
        <v>145</v>
      </c>
      <c r="C5" s="29" t="s">
        <v>146</v>
      </c>
      <c r="D5" s="30" t="s">
        <v>108</v>
      </c>
      <c r="E5" s="31"/>
      <c r="F5" s="32"/>
      <c r="G5" s="32"/>
    </row>
    <row r="6" customFormat="false" ht="51.75" hidden="false" customHeight="true" outlineLevel="0" collapsed="false">
      <c r="A6" s="39" t="n">
        <v>19</v>
      </c>
      <c r="B6" s="28" t="s">
        <v>147</v>
      </c>
      <c r="C6" s="29" t="s">
        <v>148</v>
      </c>
      <c r="D6" s="30" t="s">
        <v>108</v>
      </c>
      <c r="E6" s="31"/>
      <c r="F6" s="32"/>
      <c r="G6" s="32"/>
    </row>
    <row r="7" customFormat="false" ht="51.75" hidden="false" customHeight="true" outlineLevel="0" collapsed="false">
      <c r="A7" s="39" t="n">
        <v>20</v>
      </c>
      <c r="B7" s="28" t="s">
        <v>149</v>
      </c>
      <c r="C7" s="29" t="s">
        <v>150</v>
      </c>
      <c r="D7" s="30" t="s">
        <v>108</v>
      </c>
      <c r="E7" s="31"/>
      <c r="F7" s="32"/>
      <c r="G7" s="32"/>
    </row>
    <row r="8" customFormat="false" ht="51.75" hidden="false" customHeight="true" outlineLevel="0" collapsed="false">
      <c r="A8" s="39" t="n">
        <v>21</v>
      </c>
      <c r="B8" s="28" t="s">
        <v>151</v>
      </c>
      <c r="C8" s="29" t="s">
        <v>152</v>
      </c>
      <c r="D8" s="30" t="s">
        <v>108</v>
      </c>
      <c r="E8" s="31"/>
      <c r="F8" s="32"/>
      <c r="G8" s="32"/>
    </row>
    <row r="9" customFormat="false" ht="51.75" hidden="false" customHeight="true" outlineLevel="0" collapsed="false">
      <c r="A9" s="39" t="n">
        <v>22</v>
      </c>
      <c r="B9" s="28" t="s">
        <v>153</v>
      </c>
      <c r="C9" s="29" t="s">
        <v>154</v>
      </c>
      <c r="D9" s="30" t="s">
        <v>108</v>
      </c>
      <c r="E9" s="31"/>
      <c r="F9" s="32"/>
      <c r="G9" s="32"/>
    </row>
    <row r="10" customFormat="false" ht="51.75" hidden="false" customHeight="true" outlineLevel="0" collapsed="false">
      <c r="A10" s="39" t="n">
        <v>23</v>
      </c>
      <c r="B10" s="28" t="s">
        <v>155</v>
      </c>
      <c r="C10" s="29" t="s">
        <v>156</v>
      </c>
      <c r="D10" s="33" t="s">
        <v>117</v>
      </c>
      <c r="E10" s="31"/>
      <c r="F10" s="32"/>
      <c r="G10" s="32"/>
    </row>
  </sheetData>
  <mergeCells count="2">
    <mergeCell ref="A1:G1"/>
    <mergeCell ref="A2:G2"/>
  </mergeCells>
  <dataValidations count="1">
    <dataValidation allowBlank="true" error="Choose Yes, No, Planned, or N-A." errorStyle="stop" errorTitle="Invalid answer" operator="between" showDropDown="false" showErrorMessage="true" showInputMessage="false" sqref="E5:E10" type="list">
      <formula1>"Yes,No,Planned,N-A"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62"/>
    <col collapsed="false" customWidth="true" hidden="false" outlineLevel="0" max="3" min="3" style="0" width="36"/>
    <col collapsed="false" customWidth="true" hidden="false" outlineLevel="0" max="4" min="4" style="0" width="14"/>
    <col collapsed="false" customWidth="true" hidden="false" outlineLevel="0" max="5" min="5" style="0" width="13"/>
    <col collapsed="false" customWidth="true" hidden="false" outlineLevel="0" max="6" min="6" style="0" width="30"/>
    <col collapsed="false" customWidth="true" hidden="false" outlineLevel="0" max="7" min="7" style="0" width="34"/>
  </cols>
  <sheetData>
    <row r="1" customFormat="false" ht="25.5" hidden="false" customHeight="true" outlineLevel="0" collapsed="false">
      <c r="A1" s="40" t="s">
        <v>157</v>
      </c>
      <c r="B1" s="40"/>
      <c r="C1" s="40"/>
      <c r="D1" s="40"/>
      <c r="E1" s="40"/>
      <c r="F1" s="40"/>
      <c r="G1" s="40"/>
    </row>
    <row r="2" customFormat="false" ht="15" hidden="false" customHeight="true" outlineLevel="0" collapsed="false">
      <c r="A2" s="17" t="s">
        <v>98</v>
      </c>
      <c r="B2" s="17"/>
      <c r="C2" s="17"/>
      <c r="D2" s="17"/>
      <c r="E2" s="17"/>
      <c r="F2" s="17"/>
      <c r="G2" s="17"/>
    </row>
    <row r="4" customFormat="false" ht="25.5" hidden="false" customHeight="true" outlineLevel="0" collapsed="false">
      <c r="A4" s="18" t="s">
        <v>99</v>
      </c>
      <c r="B4" s="18" t="s">
        <v>100</v>
      </c>
      <c r="C4" s="18" t="s">
        <v>101</v>
      </c>
      <c r="D4" s="18" t="s">
        <v>102</v>
      </c>
      <c r="E4" s="18" t="s">
        <v>103</v>
      </c>
      <c r="F4" s="18" t="s">
        <v>104</v>
      </c>
      <c r="G4" s="18" t="s">
        <v>105</v>
      </c>
    </row>
    <row r="5" customFormat="false" ht="51.75" hidden="false" customHeight="true" outlineLevel="0" collapsed="false">
      <c r="A5" s="41" t="n">
        <v>24</v>
      </c>
      <c r="B5" s="28" t="s">
        <v>158</v>
      </c>
      <c r="C5" s="29" t="s">
        <v>159</v>
      </c>
      <c r="D5" s="30" t="s">
        <v>108</v>
      </c>
      <c r="E5" s="31"/>
      <c r="F5" s="32"/>
      <c r="G5" s="32"/>
    </row>
    <row r="6" customFormat="false" ht="51.75" hidden="false" customHeight="true" outlineLevel="0" collapsed="false">
      <c r="A6" s="41" t="n">
        <v>25</v>
      </c>
      <c r="B6" s="28" t="s">
        <v>160</v>
      </c>
      <c r="C6" s="29" t="s">
        <v>161</v>
      </c>
      <c r="D6" s="30" t="s">
        <v>108</v>
      </c>
      <c r="E6" s="31"/>
      <c r="F6" s="32"/>
      <c r="G6" s="32"/>
    </row>
    <row r="7" customFormat="false" ht="51.75" hidden="false" customHeight="true" outlineLevel="0" collapsed="false">
      <c r="A7" s="41" t="n">
        <v>26</v>
      </c>
      <c r="B7" s="28" t="s">
        <v>162</v>
      </c>
      <c r="C7" s="29" t="s">
        <v>163</v>
      </c>
      <c r="D7" s="33" t="s">
        <v>117</v>
      </c>
      <c r="E7" s="31"/>
      <c r="F7" s="32"/>
      <c r="G7" s="32"/>
    </row>
    <row r="8" customFormat="false" ht="51.75" hidden="false" customHeight="true" outlineLevel="0" collapsed="false">
      <c r="A8" s="41" t="n">
        <v>27</v>
      </c>
      <c r="B8" s="28" t="s">
        <v>164</v>
      </c>
      <c r="C8" s="29" t="s">
        <v>165</v>
      </c>
      <c r="D8" s="33" t="s">
        <v>117</v>
      </c>
      <c r="E8" s="31"/>
      <c r="F8" s="32"/>
      <c r="G8" s="32"/>
    </row>
    <row r="9" customFormat="false" ht="51.75" hidden="false" customHeight="true" outlineLevel="0" collapsed="false">
      <c r="A9" s="41" t="n">
        <v>28</v>
      </c>
      <c r="B9" s="28" t="s">
        <v>166</v>
      </c>
      <c r="C9" s="29" t="s">
        <v>167</v>
      </c>
      <c r="D9" s="30" t="s">
        <v>108</v>
      </c>
      <c r="E9" s="31"/>
      <c r="F9" s="32"/>
      <c r="G9" s="32"/>
    </row>
    <row r="10" customFormat="false" ht="51.75" hidden="false" customHeight="true" outlineLevel="0" collapsed="false">
      <c r="A10" s="41" t="n">
        <v>29</v>
      </c>
      <c r="B10" s="28" t="s">
        <v>168</v>
      </c>
      <c r="C10" s="29" t="s">
        <v>169</v>
      </c>
      <c r="D10" s="33" t="s">
        <v>117</v>
      </c>
      <c r="E10" s="31"/>
      <c r="F10" s="32"/>
      <c r="G10" s="32"/>
    </row>
    <row r="11" customFormat="false" ht="51.75" hidden="false" customHeight="true" outlineLevel="0" collapsed="false">
      <c r="A11" s="41" t="n">
        <v>30</v>
      </c>
      <c r="B11" s="28" t="s">
        <v>170</v>
      </c>
      <c r="C11" s="29" t="s">
        <v>171</v>
      </c>
      <c r="D11" s="33" t="s">
        <v>117</v>
      </c>
      <c r="E11" s="31"/>
      <c r="F11" s="32"/>
      <c r="G11" s="32"/>
    </row>
  </sheetData>
  <mergeCells count="2">
    <mergeCell ref="A1:G1"/>
    <mergeCell ref="A2:G2"/>
  </mergeCells>
  <dataValidations count="1">
    <dataValidation allowBlank="true" error="Choose Yes, No, Planned, or N-A." errorStyle="stop" errorTitle="Invalid answer" operator="between" showDropDown="false" showErrorMessage="true" showInputMessage="false" sqref="E5:E11" type="list">
      <formula1>"Yes,No,Planned,N-A"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7"/>
    <col collapsed="false" customWidth="true" hidden="false" outlineLevel="0" max="3" min="3" style="0" width="10"/>
    <col collapsed="false" customWidth="true" hidden="false" outlineLevel="0" max="5" min="4" style="0" width="8"/>
    <col collapsed="false" customWidth="true" hidden="false" outlineLevel="0" max="6" min="6" style="0" width="9"/>
    <col collapsed="false" customWidth="true" hidden="false" outlineLevel="0" max="7" min="7" style="0" width="8"/>
    <col collapsed="false" customWidth="true" hidden="false" outlineLevel="0" max="8" min="8" style="0" width="15"/>
    <col collapsed="false" customWidth="true" hidden="false" outlineLevel="0" max="9" min="9" style="0" width="16"/>
    <col collapsed="false" customWidth="true" hidden="false" outlineLevel="0" max="10" min="10" style="0" width="15"/>
    <col collapsed="false" customWidth="true" hidden="false" outlineLevel="0" max="11" min="11" style="0" width="3"/>
  </cols>
  <sheetData>
    <row r="1" customFormat="false" ht="30" hidden="false" customHeight="true" outlineLevel="0" collapsed="false">
      <c r="B1" s="42" t="s">
        <v>172</v>
      </c>
      <c r="C1" s="42"/>
      <c r="D1" s="42"/>
      <c r="E1" s="42"/>
      <c r="F1" s="42"/>
      <c r="G1" s="42"/>
      <c r="H1" s="42"/>
      <c r="I1" s="42"/>
      <c r="J1" s="42"/>
    </row>
    <row r="2" customFormat="false" ht="15" hidden="false" customHeight="false" outlineLevel="0" collapsed="false">
      <c r="B2" s="23" t="s">
        <v>173</v>
      </c>
      <c r="C2" s="43" t="str">
        <f aca="false">IF(Introduction!C16="","(complete Introduction tab)",Introduction!C16)</f>
        <v>(complete Introduction tab)</v>
      </c>
      <c r="D2" s="43"/>
      <c r="E2" s="43"/>
      <c r="F2" s="23" t="s">
        <v>174</v>
      </c>
      <c r="G2" s="43" t="str">
        <f aca="false">IF(Introduction!C22="","—",Introduction!C22)</f>
        <v>—</v>
      </c>
      <c r="H2" s="43"/>
      <c r="I2" s="43"/>
    </row>
    <row r="3" customFormat="false" ht="15" hidden="false" customHeight="false" outlineLevel="0" collapsed="false">
      <c r="B3" s="23" t="s">
        <v>175</v>
      </c>
      <c r="C3" s="43" t="str">
        <f aca="false">IF(Introduction!C17="","—",Introduction!C17)</f>
        <v>—</v>
      </c>
      <c r="D3" s="43"/>
      <c r="E3" s="43"/>
      <c r="F3" s="23" t="s">
        <v>176</v>
      </c>
      <c r="G3" s="44" t="str">
        <f aca="false">'System Profile'!C13</f>
        <v>Incomplete</v>
      </c>
      <c r="H3" s="44"/>
      <c r="I3" s="44"/>
    </row>
    <row r="5" customFormat="false" ht="19.5" hidden="false" customHeight="true" outlineLevel="0" collapsed="false">
      <c r="B5" s="45" t="s">
        <v>177</v>
      </c>
      <c r="C5" s="45"/>
      <c r="D5" s="45"/>
      <c r="E5" s="45"/>
      <c r="F5" s="45"/>
      <c r="G5" s="45"/>
      <c r="H5" s="45"/>
      <c r="I5" s="45"/>
      <c r="J5" s="45"/>
    </row>
    <row r="6" customFormat="false" ht="15" hidden="false" customHeight="false" outlineLevel="0" collapsed="false">
      <c r="B6" s="46" t="s">
        <v>178</v>
      </c>
      <c r="C6" s="46" t="s">
        <v>179</v>
      </c>
      <c r="D6" s="46" t="s">
        <v>180</v>
      </c>
      <c r="E6" s="46" t="s">
        <v>181</v>
      </c>
      <c r="F6" s="46" t="s">
        <v>182</v>
      </c>
      <c r="G6" s="46" t="s">
        <v>183</v>
      </c>
      <c r="H6" s="46" t="s">
        <v>184</v>
      </c>
      <c r="I6" s="46" t="s">
        <v>185</v>
      </c>
      <c r="J6" s="46" t="s">
        <v>186</v>
      </c>
    </row>
    <row r="7" customFormat="false" ht="15" hidden="false" customHeight="false" outlineLevel="0" collapsed="false">
      <c r="B7" s="47" t="s">
        <v>187</v>
      </c>
      <c r="C7" s="48" t="n">
        <v>6</v>
      </c>
      <c r="D7" s="48" t="n">
        <f aca="false">COUNTIF(Governance!E5:E10,"Yes")</f>
        <v>0</v>
      </c>
      <c r="E7" s="48" t="n">
        <f aca="false">COUNTIF(Governance!E5:E10,"No")</f>
        <v>0</v>
      </c>
      <c r="F7" s="48" t="n">
        <f aca="false">COUNTIF(Governance!E5:E10,"Planned")</f>
        <v>0</v>
      </c>
      <c r="G7" s="48" t="n">
        <f aca="false">COUNTIF(Governance!E5:E10,"N-A")</f>
        <v>0</v>
      </c>
      <c r="H7" s="49" t="n">
        <f aca="false">IF(C7-G7=0,0,D7/(C7-G7))</f>
        <v>0</v>
      </c>
      <c r="I7" s="50" t="n">
        <f aca="false">COUNTIFS(Governance!D5:D10,"Mandatory")-COUNTIFS(Governance!D5:D10,"Mandatory",Governance!E5:E10,"Yes")-COUNTIFS(Governance!D5:D10,"Mandatory",Governance!E5:E10,"N-A")</f>
        <v>4</v>
      </c>
      <c r="J7" s="48" t="str">
        <f aca="false">IF(I7&gt;0,"Gate blocked",IF(H7&gt;=0.85,"Ready","Gaps"))</f>
        <v>Gate blocked</v>
      </c>
    </row>
    <row r="8" customFormat="false" ht="15" hidden="false" customHeight="false" outlineLevel="0" collapsed="false">
      <c r="B8" s="51" t="s">
        <v>188</v>
      </c>
      <c r="C8" s="48" t="n">
        <v>6</v>
      </c>
      <c r="D8" s="48" t="n">
        <f aca="false">COUNTIF(Data!E5:E10,"Yes")</f>
        <v>0</v>
      </c>
      <c r="E8" s="48" t="n">
        <f aca="false">COUNTIF(Data!E5:E10,"No")</f>
        <v>0</v>
      </c>
      <c r="F8" s="48" t="n">
        <f aca="false">COUNTIF(Data!E5:E10,"Planned")</f>
        <v>0</v>
      </c>
      <c r="G8" s="48" t="n">
        <f aca="false">COUNTIF(Data!E5:E10,"N-A")</f>
        <v>0</v>
      </c>
      <c r="H8" s="49" t="n">
        <f aca="false">IF(C8-G8=0,0,D8/(C8-G8))</f>
        <v>0</v>
      </c>
      <c r="I8" s="50" t="n">
        <f aca="false">COUNTIFS(Data!D5:D10,"Mandatory")-COUNTIFS(Data!D5:D10,"Mandatory",Data!E5:E10,"Yes")-COUNTIFS(Data!D5:D10,"Mandatory",Data!E5:E10,"N-A")</f>
        <v>3</v>
      </c>
      <c r="J8" s="48" t="str">
        <f aca="false">IF(I8&gt;0,"Gate blocked",IF(H8&gt;=0.85,"Ready","Gaps"))</f>
        <v>Gate blocked</v>
      </c>
    </row>
    <row r="9" customFormat="false" ht="15" hidden="false" customHeight="false" outlineLevel="0" collapsed="false">
      <c r="B9" s="52" t="s">
        <v>189</v>
      </c>
      <c r="C9" s="48" t="n">
        <v>5</v>
      </c>
      <c r="D9" s="48" t="n">
        <f aca="false">COUNTIF(Model!E5:E9,"Yes")</f>
        <v>0</v>
      </c>
      <c r="E9" s="48" t="n">
        <f aca="false">COUNTIF(Model!E5:E9,"No")</f>
        <v>0</v>
      </c>
      <c r="F9" s="48" t="n">
        <f aca="false">COUNTIF(Model!E5:E9,"Planned")</f>
        <v>0</v>
      </c>
      <c r="G9" s="48" t="n">
        <f aca="false">COUNTIF(Model!E5:E9,"N-A")</f>
        <v>0</v>
      </c>
      <c r="H9" s="49" t="n">
        <f aca="false">IF(C9-G9=0,0,D9/(C9-G9))</f>
        <v>0</v>
      </c>
      <c r="I9" s="50" t="n">
        <f aca="false">COUNTIFS(Model!D5:D9,"Mandatory")-COUNTIFS(Model!D5:D9,"Mandatory",Model!E5:E9,"Yes")-COUNTIFS(Model!D5:D9,"Mandatory",Model!E5:E9,"N-A")</f>
        <v>2</v>
      </c>
      <c r="J9" s="48" t="str">
        <f aca="false">IF(I9&gt;0,"Gate blocked",IF(H9&gt;=0.85,"Ready","Gaps"))</f>
        <v>Gate blocked</v>
      </c>
    </row>
    <row r="10" customFormat="false" ht="15" hidden="false" customHeight="false" outlineLevel="0" collapsed="false">
      <c r="B10" s="53" t="s">
        <v>190</v>
      </c>
      <c r="C10" s="48" t="n">
        <v>6</v>
      </c>
      <c r="D10" s="48" t="n">
        <f aca="false">COUNTIF(Application!E5:E10,"Yes")</f>
        <v>0</v>
      </c>
      <c r="E10" s="48" t="n">
        <f aca="false">COUNTIF(Application!E5:E10,"No")</f>
        <v>0</v>
      </c>
      <c r="F10" s="48" t="n">
        <f aca="false">COUNTIF(Application!E5:E10,"Planned")</f>
        <v>0</v>
      </c>
      <c r="G10" s="48" t="n">
        <f aca="false">COUNTIF(Application!E5:E10,"N-A")</f>
        <v>0</v>
      </c>
      <c r="H10" s="49" t="n">
        <f aca="false">IF(C10-G10=0,0,D10/(C10-G10))</f>
        <v>0</v>
      </c>
      <c r="I10" s="50" t="n">
        <f aca="false">COUNTIFS(Application!D5:D10,"Mandatory")-COUNTIFS(Application!D5:D10,"Mandatory",Application!E5:E10,"Yes")-COUNTIFS(Application!D5:D10,"Mandatory",Application!E5:E10,"N-A")</f>
        <v>5</v>
      </c>
      <c r="J10" s="48" t="str">
        <f aca="false">IF(I10&gt;0,"Gate blocked",IF(H10&gt;=0.85,"Ready","Gaps"))</f>
        <v>Gate blocked</v>
      </c>
    </row>
    <row r="11" customFormat="false" ht="15" hidden="false" customHeight="false" outlineLevel="0" collapsed="false">
      <c r="B11" s="54" t="s">
        <v>191</v>
      </c>
      <c r="C11" s="48" t="n">
        <v>7</v>
      </c>
      <c r="D11" s="48" t="n">
        <f aca="false">COUNTIF(Operations!E5:E11,"Yes")</f>
        <v>0</v>
      </c>
      <c r="E11" s="48" t="n">
        <f aca="false">COUNTIF(Operations!E5:E11,"No")</f>
        <v>0</v>
      </c>
      <c r="F11" s="48" t="n">
        <f aca="false">COUNTIF(Operations!E5:E11,"Planned")</f>
        <v>0</v>
      </c>
      <c r="G11" s="48" t="n">
        <f aca="false">COUNTIF(Operations!E5:E11,"N-A")</f>
        <v>0</v>
      </c>
      <c r="H11" s="49" t="n">
        <f aca="false">IF(C11-G11=0,0,D11/(C11-G11))</f>
        <v>0</v>
      </c>
      <c r="I11" s="50" t="n">
        <f aca="false">COUNTIFS(Operations!D5:D11,"Mandatory")-COUNTIFS(Operations!D5:D11,"Mandatory",Operations!E5:E11,"Yes")-COUNTIFS(Operations!D5:D11,"Mandatory",Operations!E5:E11,"N-A")</f>
        <v>3</v>
      </c>
      <c r="J11" s="48" t="str">
        <f aca="false">IF(I11&gt;0,"Gate blocked",IF(H11&gt;=0.85,"Ready","Gaps"))</f>
        <v>Gate blocked</v>
      </c>
    </row>
    <row r="12" customFormat="false" ht="15" hidden="false" customHeight="false" outlineLevel="0" collapsed="false">
      <c r="B12" s="55" t="s">
        <v>192</v>
      </c>
      <c r="C12" s="56" t="n">
        <f aca="false">SUM(C7:C11)</f>
        <v>30</v>
      </c>
      <c r="D12" s="56" t="n">
        <f aca="false">SUM(D7:D11)</f>
        <v>0</v>
      </c>
      <c r="E12" s="56" t="n">
        <f aca="false">SUM(E7:E11)</f>
        <v>0</v>
      </c>
      <c r="F12" s="56" t="n">
        <f aca="false">SUM(F7:F11)</f>
        <v>0</v>
      </c>
      <c r="G12" s="56" t="n">
        <f aca="false">SUM(G7:G11)</f>
        <v>0</v>
      </c>
      <c r="H12" s="57" t="n">
        <f aca="false">IF(C12-G12=0,0,D12/(C12-G12))</f>
        <v>0</v>
      </c>
      <c r="I12" s="58" t="n">
        <f aca="false">SUM(I7:I11)</f>
        <v>17</v>
      </c>
      <c r="J12" s="59"/>
    </row>
    <row r="14" customFormat="false" ht="30" hidden="false" customHeight="true" outlineLevel="0" collapsed="false">
      <c r="B14" s="60" t="s">
        <v>193</v>
      </c>
      <c r="C14" s="60"/>
      <c r="D14" s="60"/>
      <c r="E14" s="61" t="str">
        <f aca="false">IF(I12&gt;0,"Do not deploy — remediate mandatory gaps first",IF(OR($G$3="High",$G$3="Critical"),IF(H12&gt;=0.9,"Approve","Approve with conditions — remediation plan required (High/Critical tier: 90% bar)"),IF(H12&gt;=0.85,"Approve","Approve with conditions — remediation plan required")))</f>
        <v>Do not deploy — remediate mandatory gaps first</v>
      </c>
      <c r="F14" s="61"/>
      <c r="G14" s="61"/>
      <c r="H14" s="61"/>
      <c r="I14" s="61"/>
      <c r="J14" s="61"/>
    </row>
    <row r="15" customFormat="false" ht="43.5" hidden="false" customHeight="true" outlineLevel="0" collapsed="false">
      <c r="B15" s="62" t="s">
        <v>194</v>
      </c>
      <c r="C15" s="62"/>
      <c r="D15" s="62"/>
      <c r="E15" s="62"/>
      <c r="F15" s="62"/>
      <c r="G15" s="62"/>
      <c r="H15" s="62"/>
      <c r="I15" s="62"/>
      <c r="J15" s="62"/>
    </row>
    <row r="17" customFormat="false" ht="19.5" hidden="false" customHeight="true" outlineLevel="0" collapsed="false">
      <c r="B17" s="45" t="s">
        <v>195</v>
      </c>
      <c r="C17" s="45"/>
      <c r="D17" s="45"/>
      <c r="E17" s="45"/>
      <c r="F17" s="45"/>
      <c r="G17" s="45"/>
      <c r="H17" s="45"/>
      <c r="I17" s="45"/>
      <c r="J17" s="45"/>
    </row>
    <row r="18" customFormat="false" ht="15" hidden="false" customHeight="false" outlineLevel="0" collapsed="false">
      <c r="B18" s="9" t="s">
        <v>196</v>
      </c>
      <c r="C18" s="9"/>
      <c r="D18" s="9"/>
      <c r="E18" s="63"/>
      <c r="F18" s="63"/>
      <c r="G18" s="63"/>
      <c r="H18" s="63"/>
    </row>
    <row r="19" customFormat="false" ht="15" hidden="false" customHeight="false" outlineLevel="0" collapsed="false">
      <c r="B19" s="9" t="s">
        <v>197</v>
      </c>
      <c r="C19" s="9"/>
      <c r="D19" s="9"/>
      <c r="E19" s="63"/>
      <c r="F19" s="63"/>
      <c r="G19" s="63"/>
      <c r="H19" s="63"/>
      <c r="I19" s="64" t="s">
        <v>198</v>
      </c>
      <c r="J19" s="64"/>
    </row>
    <row r="20" customFormat="false" ht="15" hidden="false" customHeight="false" outlineLevel="0" collapsed="false">
      <c r="B20" s="9" t="s">
        <v>199</v>
      </c>
      <c r="C20" s="9"/>
      <c r="D20" s="9"/>
      <c r="E20" s="63"/>
      <c r="F20" s="63"/>
      <c r="G20" s="63"/>
      <c r="H20" s="63"/>
      <c r="I20" s="64" t="s">
        <v>200</v>
      </c>
      <c r="J20" s="64"/>
    </row>
    <row r="21" customFormat="false" ht="15" hidden="false" customHeight="false" outlineLevel="0" collapsed="false">
      <c r="B21" s="9" t="s">
        <v>201</v>
      </c>
      <c r="C21" s="9"/>
      <c r="D21" s="9"/>
      <c r="E21" s="63"/>
      <c r="F21" s="63"/>
      <c r="G21" s="63"/>
      <c r="H21" s="63"/>
      <c r="I21" s="64" t="s">
        <v>202</v>
      </c>
      <c r="J21" s="64"/>
    </row>
    <row r="22" customFormat="false" ht="15" hidden="false" customHeight="false" outlineLevel="0" collapsed="false">
      <c r="B22" s="9" t="s">
        <v>203</v>
      </c>
      <c r="C22" s="9"/>
      <c r="D22" s="9"/>
      <c r="E22" s="63"/>
      <c r="F22" s="63"/>
      <c r="G22" s="63"/>
      <c r="H22" s="63"/>
      <c r="I22" s="64" t="s">
        <v>204</v>
      </c>
      <c r="J22" s="64"/>
    </row>
  </sheetData>
  <mergeCells count="24">
    <mergeCell ref="B1:J1"/>
    <mergeCell ref="C2:E2"/>
    <mergeCell ref="G2:I2"/>
    <mergeCell ref="C3:E3"/>
    <mergeCell ref="G3:I3"/>
    <mergeCell ref="B5:J5"/>
    <mergeCell ref="B14:D14"/>
    <mergeCell ref="E14:J14"/>
    <mergeCell ref="B15:J15"/>
    <mergeCell ref="B17:J17"/>
    <mergeCell ref="B18:D18"/>
    <mergeCell ref="E18:H18"/>
    <mergeCell ref="B19:D19"/>
    <mergeCell ref="E19:H19"/>
    <mergeCell ref="I19:J19"/>
    <mergeCell ref="B20:D20"/>
    <mergeCell ref="E20:H20"/>
    <mergeCell ref="I20:J20"/>
    <mergeCell ref="B21:D21"/>
    <mergeCell ref="E21:H21"/>
    <mergeCell ref="I21:J21"/>
    <mergeCell ref="B22:D22"/>
    <mergeCell ref="E22:H22"/>
    <mergeCell ref="I22:J22"/>
  </mergeCells>
  <conditionalFormatting sqref="H7:H11">
    <cfRule type="dataBar" priority="2">
      <dataBar showValue="1" minLength="10" maxLength="90"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{A9E45DA1-48F4-45E8-9B21-3C4E1DF0879B}</x14:id>
        </ext>
      </extLst>
    </cfRule>
  </conditionalFormatting>
  <dataValidations count="1">
    <dataValidation allowBlank="true" errorStyle="stop" operator="between" showDropDown="false" showErrorMessage="false" showInputMessage="false" sqref="E18" type="list">
      <formula1>"Approved,Approved with conditions,Rejected,Deferred"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9E45DA1-48F4-45E8-9B21-3C4E1DF0879B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638EC6"/>
              <x14:axisColor rgb="FF000000"/>
            </x14:dataBar>
          </x14:cfRule>
          <xm:sqref>H7:H11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2026-07-29T05:49:49Z</dcterms:created>
  <dc:creator>openpyxl</dc:creator>
  <dc:description/>
  <dc:language>en-US</dc:language>
  <cp:lastModifiedBy/>
  <dcterms:modified xsi:type="dcterms:W3CDTF">2026-07-29T05:49:54Z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